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Vondrakova9,13-e - Oprava...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'Vondrakova9,13-e - Oprava...'!$C$4:$J$76,'Vondrakova9,13-e - Oprava...'!$C$82:$J$123,'Vondrakova9,13-e - Oprava...'!$C$129:$K$447</definedName>
    <definedName function="false" hidden="false" localSheetId="1" name="_xlnm.Print_Titles" vbProcedure="false">'Vondrakova9,13-e - Oprava...'!$139:$139</definedName>
    <definedName function="false" hidden="true" localSheetId="1" name="_xlnm._FilterDatabase" vbProcedure="false">'Vondrakova9,13-e - Oprava...'!$C$139:$K$447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<sst xmlns="http://schemas.openxmlformats.org/spreadsheetml/2006/main" count="3752" uniqueCount="997">
  <si>
    <t xml:space="preserve">Export Komplet</t>
  </si>
  <si>
    <t xml:space="preserve">2.0</t>
  </si>
  <si>
    <t xml:space="preserve">False</t>
  </si>
  <si>
    <t xml:space="preserve">{6791dd8f-1333-41ad-811f-ca6c4a882a04}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</si>
  <si>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</si>
  <si>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</si>
  <si>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</si>
  <si>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</si>
  <si>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</si>
  <si>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</si>
  <si>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</si>
  <si>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</si>
  <si>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</si>
  <si>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Vondrakova9,13-e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</si>
  <si>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</si>
  <si>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</si>
  <si>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č.13</t>
  </si>
  <si>
    <t xml:space="preserve">KSO:</t>
  </si>
  <si>
    <t xml:space="preserve">CC-CZ:</t>
  </si>
  <si>
    <t xml:space="preserve">Místo:</t>
  </si>
  <si>
    <t xml:space="preserve">Vondrákova 9, Brno</t>
  </si>
  <si>
    <t xml:space="preserve">Datum:</t>
  </si>
  <si>
    <t xml:space="preserve">15. 6. 2022</t>
  </si>
  <si>
    <t xml:space="preserve">Zadavatel:</t>
  </si>
  <si>
    <t xml:space="preserve">IČ:</t>
  </si>
  <si>
    <t xml:space="preserve">MMB,OSM,Husova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</si>
  <si>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</si>
  <si>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</si>
  <si>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</si>
  <si>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</si>
  <si>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</si>
  <si>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</si>
  <si>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</si>
  <si>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</si>
  <si>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</si>
  <si>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</si>
  <si>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</si>
  <si>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</si>
  <si>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</si>
  <si>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</si>
  <si>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</si>
  <si>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</si>
  <si>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</si>
  <si>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</si>
  <si>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</si>
  <si>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</si>
  <si>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</si>
  <si>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</si>
  <si>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</si>
  <si>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</si>
  <si>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</si>
  <si>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</si>
  <si>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</si>
  <si>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</si>
  <si>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</si>
  <si>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</si>
  <si>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</si>
  <si>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</si>
  <si>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</si>
  <si>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</si>
  <si>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</si>
  <si>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</si>
  <si>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</si>
  <si>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</si>
  <si>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</si>
  <si>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</si>
  <si>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</si>
  <si>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</si>
  <si>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</si>
  <si>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</si>
  <si>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</si>
  <si>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</si>
  <si>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</si>
  <si>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</si>
  <si>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</si>
  <si>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</si>
  <si>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</si>
  <si>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</si>
  <si>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</si>
  <si>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</si>
  <si>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</si>
  <si>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</si>
  <si>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</si>
  <si>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</si>
  <si>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</si>
  <si>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</si>
  <si>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</si>
  <si>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</si>
  <si>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</si>
  <si>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</si>
  <si>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</si>
  <si>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</si>
  <si>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</si>
  <si>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</si>
  <si>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</si>
  <si>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</si>
  <si>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</si>
  <si>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</si>
  <si>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</si>
  <si>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</si>
  <si>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</si>
  <si>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</si>
  <si>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</si>
  <si>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</si>
  <si>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</si>
  <si>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</si>
  <si>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</si>
  <si>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</si>
  <si>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</si>
  <si>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</si>
  <si>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</si>
  <si>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</si>
  <si>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</si>
  <si>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</si>
  <si>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</si>
  <si>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</si>
  <si>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</si>
  <si>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</si>
  <si>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</si>
  <si>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</si>
  <si>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</si>
  <si>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</si>
  <si>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</si>
  <si>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</si>
  <si>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</si>
  <si>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</si>
  <si>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</si>
  <si>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</si>
  <si>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</si>
  <si>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</si>
  <si>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</si>
  <si>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</si>
  <si>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</si>
  <si>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</si>
  <si>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 a děr</t>
  </si>
  <si>
    <t xml:space="preserve">sada</t>
  </si>
  <si>
    <t xml:space="preserve">4</t>
  </si>
  <si>
    <t xml:space="preserve">2</t>
  </si>
  <si>
    <t xml:space="preserve">996419802</t>
  </si>
  <si>
    <t xml:space="preserve">3</t>
  </si>
  <si>
    <t xml:space="preserve">Svislé a kompletní konstrukce</t>
  </si>
  <si>
    <t xml:space="preserve">342272215.XLA</t>
  </si>
  <si>
    <t xml:space="preserve">Příčka z tvárnic Ytong Klasik 75 na tenkovrstvou maltu tl 75 mm</t>
  </si>
  <si>
    <t xml:space="preserve">m2</t>
  </si>
  <si>
    <t xml:space="preserve">-217101631</t>
  </si>
  <si>
    <t xml:space="preserve">VV</t>
  </si>
  <si>
    <t xml:space="preserve">2,0*2,6-0,7*2</t>
  </si>
  <si>
    <t xml:space="preserve">342272225. XLA</t>
  </si>
  <si>
    <t xml:space="preserve">Příčka z tvárnic Ytong Klasik 100 na tenkovrstvou maltu tl 100 mm</t>
  </si>
  <si>
    <t xml:space="preserve">639921099</t>
  </si>
  <si>
    <t xml:space="preserve">2,0*2,6-0,6*2,0</t>
  </si>
  <si>
    <t xml:space="preserve">342272225.XLA</t>
  </si>
  <si>
    <t xml:space="preserve">Obezdívka závěsného WC</t>
  </si>
  <si>
    <t xml:space="preserve">kus</t>
  </si>
  <si>
    <t xml:space="preserve">-963242158</t>
  </si>
  <si>
    <t xml:space="preserve">5</t>
  </si>
  <si>
    <t xml:space="preserve">342272245.XLA</t>
  </si>
  <si>
    <t xml:space="preserve">Příčka z tvárnic Ytong Klasik 150 na tenkovrstvou maltu tl 150 mm</t>
  </si>
  <si>
    <t xml:space="preserve">-317158908</t>
  </si>
  <si>
    <t xml:space="preserve">2,2*2,6+0,7*1,2</t>
  </si>
  <si>
    <t xml:space="preserve">6</t>
  </si>
  <si>
    <t xml:space="preserve">342291131</t>
  </si>
  <si>
    <t xml:space="preserve">Ukotvení příček k betonovým konstrukcím plochými kotvami</t>
  </si>
  <si>
    <t xml:space="preserve">m</t>
  </si>
  <si>
    <t xml:space="preserve">CS ÚRS 2022 01</t>
  </si>
  <si>
    <t xml:space="preserve">-1922508197</t>
  </si>
  <si>
    <t xml:space="preserve">2,6*4+2,2+2,0*2</t>
  </si>
  <si>
    <t xml:space="preserve">Úpravy povrchů, podlahy a osazování výplní</t>
  </si>
  <si>
    <t xml:space="preserve">7</t>
  </si>
  <si>
    <t xml:space="preserve">611131121</t>
  </si>
  <si>
    <t xml:space="preserve">Penetrační disperzní nátěr vnitřních stropů nanášený ručně-WC,sprcha</t>
  </si>
  <si>
    <t xml:space="preserve">-60266477</t>
  </si>
  <si>
    <t xml:space="preserve">2,57+0,97</t>
  </si>
  <si>
    <t xml:space="preserve">8</t>
  </si>
  <si>
    <t xml:space="preserve">611321141</t>
  </si>
  <si>
    <t xml:space="preserve">Vápenocementová omítka štuková dvouvrstvá vnitřních stropů rovných nanášená ručně</t>
  </si>
  <si>
    <t xml:space="preserve">-373558006</t>
  </si>
  <si>
    <t xml:space="preserve">9</t>
  </si>
  <si>
    <t xml:space="preserve">611325421</t>
  </si>
  <si>
    <t xml:space="preserve">Oprava vnitřní vápenocementové štukové omítky stropů v rozsahu plochy do 10 %</t>
  </si>
  <si>
    <t xml:space="preserve">-1550611683</t>
  </si>
  <si>
    <t xml:space="preserve">"1,4"2,85+17,15</t>
  </si>
  <si>
    <t xml:space="preserve">10</t>
  </si>
  <si>
    <t xml:space="preserve">612131121</t>
  </si>
  <si>
    <t xml:space="preserve">Penetrační disperzní nátěr vnitřních stěn nanášený ručně</t>
  </si>
  <si>
    <t xml:space="preserve">-247475311</t>
  </si>
  <si>
    <t xml:space="preserve">"1"2,35*2,6-0,7*2</t>
  </si>
  <si>
    <t xml:space="preserve">"2"(2,0+1,3)*2*2,6-0,6*2-0,7*2</t>
  </si>
  <si>
    <t xml:space="preserve">"3"(0,85+1,18)*2*2,6-0,6*2,0</t>
  </si>
  <si>
    <t xml:space="preserve">"4"2,2*2,6</t>
  </si>
  <si>
    <t xml:space="preserve">Součet</t>
  </si>
  <si>
    <t xml:space="preserve">11</t>
  </si>
  <si>
    <t xml:space="preserve">612135101</t>
  </si>
  <si>
    <t xml:space="preserve">Hrubá výplň rýh ve stěnách maltou jakékoli šířky rýhy</t>
  </si>
  <si>
    <t xml:space="preserve">1628624087</t>
  </si>
  <si>
    <t xml:space="preserve">(10+12)*0,07+(2*0,15)</t>
  </si>
  <si>
    <t xml:space="preserve">12</t>
  </si>
  <si>
    <t xml:space="preserve">612142001</t>
  </si>
  <si>
    <t xml:space="preserve">Potažení vnitřních stěn sklovláknitým pletivem vtlačeným do tenkovrstvé hmoty</t>
  </si>
  <si>
    <t xml:space="preserve">714970117</t>
  </si>
  <si>
    <t xml:space="preserve">"1"2,35*2,6-0,7*2,0</t>
  </si>
  <si>
    <t xml:space="preserve">"2"(1,3+2,0)*2*2,6-0,6*2-0,7*2</t>
  </si>
  <si>
    <t xml:space="preserve">13</t>
  </si>
  <si>
    <t xml:space="preserve">612321131</t>
  </si>
  <si>
    <t xml:space="preserve">Potažení vnitřních stěn vápenocementovým štukem tloušťky do 3 mm</t>
  </si>
  <si>
    <t xml:space="preserve">1914797832</t>
  </si>
  <si>
    <t xml:space="preserve">"1"2,35*2,6-0,7*2+1,2*2,6*3-0,8*2,0*3</t>
  </si>
  <si>
    <t xml:space="preserve">"2"(1,3+2,0)*2*0,7</t>
  </si>
  <si>
    <t xml:space="preserve">"3"(0,85+1,18)*2*0,6</t>
  </si>
  <si>
    <t xml:space="preserve">"4"(2,2+0,3)*2,1</t>
  </si>
  <si>
    <t xml:space="preserve">14</t>
  </si>
  <si>
    <t xml:space="preserve">612325422</t>
  </si>
  <si>
    <t xml:space="preserve">Oprava vnitřní vápenocementové štukové omítky stěn v rozsahu plochy přes 10 do 30 %</t>
  </si>
  <si>
    <t xml:space="preserve">124915939</t>
  </si>
  <si>
    <t xml:space="preserve">"1"2,35*2,6</t>
  </si>
  <si>
    <t xml:space="preserve">"2,3"0</t>
  </si>
  <si>
    <t xml:space="preserve">"4"(3,46+4,7+5,1)*2,6-2,13*1,58+(2,13+1,58*2)*0,25</t>
  </si>
  <si>
    <t xml:space="preserve">619991011</t>
  </si>
  <si>
    <t xml:space="preserve">Obalení konstrukcí a prvků fólií přilepenou lepící páskou</t>
  </si>
  <si>
    <t xml:space="preserve">-1994662491</t>
  </si>
  <si>
    <t xml:space="preserve">2,15*1,6</t>
  </si>
  <si>
    <t xml:space="preserve">16</t>
  </si>
  <si>
    <t xml:space="preserve">632450134</t>
  </si>
  <si>
    <t xml:space="preserve">Vyrovnávací cementový potěr spádový do sprchového koutu tl prům. 50 mm ze suchých směsí provedený v ploše</t>
  </si>
  <si>
    <t xml:space="preserve">-1281648084</t>
  </si>
  <si>
    <t xml:space="preserve">17</t>
  </si>
  <si>
    <t xml:space="preserve">632451034</t>
  </si>
  <si>
    <t xml:space="preserve">Vyrovnávací potěr tl přes 40 do 50 mm z MC 15 provedený v ploše po dem.bytového jádra</t>
  </si>
  <si>
    <t xml:space="preserve">451174956</t>
  </si>
  <si>
    <t xml:space="preserve">2,45+1,0</t>
  </si>
  <si>
    <t xml:space="preserve">18</t>
  </si>
  <si>
    <t xml:space="preserve">642942611</t>
  </si>
  <si>
    <t xml:space="preserve">Osazování zárubní nebo rámů dveřních kovových do 2,5 m2 na montážní pěnu</t>
  </si>
  <si>
    <t xml:space="preserve">-1347768031</t>
  </si>
  <si>
    <t xml:space="preserve">19</t>
  </si>
  <si>
    <t xml:space="preserve">M</t>
  </si>
  <si>
    <t xml:space="preserve">55331482</t>
  </si>
  <si>
    <t xml:space="preserve">zárubeň jednokřídlá ocelová pro zdění tl stěny 75-100mm rozměru 800/1970mm</t>
  </si>
  <si>
    <t xml:space="preserve">-491260284</t>
  </si>
  <si>
    <t xml:space="preserve">20</t>
  </si>
  <si>
    <t xml:space="preserve">642-pc 1</t>
  </si>
  <si>
    <t xml:space="preserve">Oprava zdi u vyměněné zárubně</t>
  </si>
  <si>
    <t xml:space="preserve">1146124240</t>
  </si>
  <si>
    <t xml:space="preserve">642-pc  2</t>
  </si>
  <si>
    <t xml:space="preserve">Vyčištění balkonu</t>
  </si>
  <si>
    <t xml:space="preserve">hod</t>
  </si>
  <si>
    <t xml:space="preserve">-1525362495</t>
  </si>
  <si>
    <t xml:space="preserve">22</t>
  </si>
  <si>
    <t xml:space="preserve">642-pc 3</t>
  </si>
  <si>
    <t xml:space="preserve">Úprava násypu pod OSB deskami</t>
  </si>
  <si>
    <t xml:space="preserve">-648124506</t>
  </si>
  <si>
    <t xml:space="preserve">Ostatní konstrukce a práce, bourání</t>
  </si>
  <si>
    <t xml:space="preserve">23</t>
  </si>
  <si>
    <t xml:space="preserve">952901111</t>
  </si>
  <si>
    <t xml:space="preserve">Vyčištění budov bytové a občanské výstavby při výšce podlaží do 4 m</t>
  </si>
  <si>
    <t xml:space="preserve">-447521495</t>
  </si>
  <si>
    <t xml:space="preserve">2,85+2,6+1+17,15</t>
  </si>
  <si>
    <t xml:space="preserve">24</t>
  </si>
  <si>
    <t xml:space="preserve">952-pc 1</t>
  </si>
  <si>
    <t xml:space="preserve">Odvoz a likvidace, háčků a šrouby,světel,kuchyňské linky,digestoře,garnyží,vestavěné skříně,bytového jádra</t>
  </si>
  <si>
    <t xml:space="preserve">1310004028</t>
  </si>
  <si>
    <t xml:space="preserve">25</t>
  </si>
  <si>
    <t xml:space="preserve">968072455</t>
  </si>
  <si>
    <t xml:space="preserve">Vybourání kovových dveřních zárubní pl do 2 m2</t>
  </si>
  <si>
    <t xml:space="preserve">-701861721</t>
  </si>
  <si>
    <t xml:space="preserve">26</t>
  </si>
  <si>
    <t xml:space="preserve">971042431</t>
  </si>
  <si>
    <t xml:space="preserve">Rozšíření otvoru v betonových příčkách (původně byly dveře š.70 a nyní budou 80cm) pl do 0,25 m2 tl do 150 mm</t>
  </si>
  <si>
    <t xml:space="preserve">1619940444</t>
  </si>
  <si>
    <t xml:space="preserve">27</t>
  </si>
  <si>
    <t xml:space="preserve">973031616</t>
  </si>
  <si>
    <t xml:space="preserve">Vysekání kapes ve zdivu cihelném na MV nebo MVC pro špalíky a krabice do 100x100x50 mm</t>
  </si>
  <si>
    <t xml:space="preserve">-1284561982</t>
  </si>
  <si>
    <t xml:space="preserve">28</t>
  </si>
  <si>
    <t xml:space="preserve">974031121</t>
  </si>
  <si>
    <t xml:space="preserve">Vysekání rýh ve zdivu cihelném hl do 30 mm š do 30 mm</t>
  </si>
  <si>
    <t xml:space="preserve">461839768</t>
  </si>
  <si>
    <t xml:space="preserve">29</t>
  </si>
  <si>
    <t xml:space="preserve">974031132</t>
  </si>
  <si>
    <t xml:space="preserve">Vysekání rýh ve zdivu cihelném hl do 50 mm š do 70 mm</t>
  </si>
  <si>
    <t xml:space="preserve">1196799463</t>
  </si>
  <si>
    <t xml:space="preserve">30</t>
  </si>
  <si>
    <t xml:space="preserve">974031164</t>
  </si>
  <si>
    <t xml:space="preserve">Vysekání rýh ve zdivu cihelném hl do 150 mm š do 150 mm</t>
  </si>
  <si>
    <t xml:space="preserve">-351475537</t>
  </si>
  <si>
    <t xml:space="preserve">31</t>
  </si>
  <si>
    <t xml:space="preserve">977131119</t>
  </si>
  <si>
    <t xml:space="preserve">Vrty příklepovými vrtáky D přes 28 do 32 mm do cihelného zdiva nebo prostého betonu</t>
  </si>
  <si>
    <t xml:space="preserve">1661758223</t>
  </si>
  <si>
    <t xml:space="preserve">32</t>
  </si>
  <si>
    <t xml:space="preserve">978011121</t>
  </si>
  <si>
    <t xml:space="preserve">Otlučení (osekání) vnitřní vápenné nebo vápenocementové omítky stropů v rozsahu přes 5 do 10 %</t>
  </si>
  <si>
    <t xml:space="preserve">-395306058</t>
  </si>
  <si>
    <t xml:space="preserve">33</t>
  </si>
  <si>
    <t xml:space="preserve">978013141</t>
  </si>
  <si>
    <t xml:space="preserve">Otlučení (osekání) vnitřní vápenné nebo vápenocementové omítky stěn v rozsahu přes 10 do 30 %</t>
  </si>
  <si>
    <t xml:space="preserve">984605340</t>
  </si>
  <si>
    <t xml:space="preserve">997</t>
  </si>
  <si>
    <t xml:space="preserve">Přesun sutě</t>
  </si>
  <si>
    <t xml:space="preserve">34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</si>
  <si>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</si>
  <si>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</si>
  <si>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</si>
  <si>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-992658544</t>
  </si>
  <si>
    <t xml:space="preserve">35</t>
  </si>
  <si>
    <t xml:space="preserve">997013501</t>
  </si>
  <si>
    <t xml:space="preserve">Odvoz suti a vybouraných hmot na skládku nebo meziskládku do 1 km se složením</t>
  </si>
  <si>
    <t xml:space="preserve">-596783314</t>
  </si>
  <si>
    <t xml:space="preserve">36</t>
  </si>
  <si>
    <t xml:space="preserve">997013509</t>
  </si>
  <si>
    <t xml:space="preserve">Příplatek k odvozu suti a vybouraných hmot na skládku ZKD 1 km přes 1 km</t>
  </si>
  <si>
    <t xml:space="preserve">568056718</t>
  </si>
  <si>
    <t xml:space="preserve">2,525*14 'Přepočtené koeficientem množství</t>
  </si>
  <si>
    <t xml:space="preserve">37</t>
  </si>
  <si>
    <t xml:space="preserve">997013601</t>
  </si>
  <si>
    <t xml:space="preserve">Poplatek za uložení na skládce (skládkovné) stavebního odpadu</t>
  </si>
  <si>
    <t xml:space="preserve">-1365304664</t>
  </si>
  <si>
    <t xml:space="preserve">998</t>
  </si>
  <si>
    <t xml:space="preserve">Přesun hmot</t>
  </si>
  <si>
    <t xml:space="preserve">38</t>
  </si>
  <si>
    <t xml:space="preserve">998018002</t>
  </si>
  <si>
    <t xml:space="preserve">Přesun hmot ruční pro budovy v přes 6 do 12 m</t>
  </si>
  <si>
    <t xml:space="preserve">1463345819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</si>
  <si>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</si>
  <si>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</si>
  <si>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</si>
  <si>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</si>
  <si>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39</t>
  </si>
  <si>
    <t xml:space="preserve">721171803</t>
  </si>
  <si>
    <t xml:space="preserve">Demontáž potrubí z PVC D do 75</t>
  </si>
  <si>
    <t xml:space="preserve">2028167866</t>
  </si>
  <si>
    <t xml:space="preserve">40</t>
  </si>
  <si>
    <t xml:space="preserve">721171808</t>
  </si>
  <si>
    <t xml:space="preserve">Demontáž potrubí z PVC D přes 75 do 114</t>
  </si>
  <si>
    <t xml:space="preserve">707040600</t>
  </si>
  <si>
    <t xml:space="preserve">41</t>
  </si>
  <si>
    <t xml:space="preserve">721174042</t>
  </si>
  <si>
    <t xml:space="preserve">Potrubí kanalizační z PP připojovací DN 40</t>
  </si>
  <si>
    <t xml:space="preserve">714061265</t>
  </si>
  <si>
    <t xml:space="preserve">42</t>
  </si>
  <si>
    <t xml:space="preserve">721174043</t>
  </si>
  <si>
    <t xml:space="preserve">Potrubí kanalizační z PP připojovací DN 50</t>
  </si>
  <si>
    <t xml:space="preserve">1847407209</t>
  </si>
  <si>
    <t xml:space="preserve">43</t>
  </si>
  <si>
    <t xml:space="preserve">721174045</t>
  </si>
  <si>
    <t xml:space="preserve">Potrubí kanalizační z PP připojovací DN 110</t>
  </si>
  <si>
    <t xml:space="preserve">-598054136</t>
  </si>
  <si>
    <t xml:space="preserve">44</t>
  </si>
  <si>
    <t xml:space="preserve">721194104</t>
  </si>
  <si>
    <t xml:space="preserve">Vyvedení a upevnění odpadních výpustek DN 40</t>
  </si>
  <si>
    <t xml:space="preserve">487910306</t>
  </si>
  <si>
    <t xml:space="preserve">"umyvadlo"1</t>
  </si>
  <si>
    <t xml:space="preserve">"dřez"1</t>
  </si>
  <si>
    <t xml:space="preserve">45</t>
  </si>
  <si>
    <t xml:space="preserve">721194105</t>
  </si>
  <si>
    <t xml:space="preserve">Vyvedení a upevnění odpadních výpustek DN 50</t>
  </si>
  <si>
    <t xml:space="preserve">1638121150</t>
  </si>
  <si>
    <t xml:space="preserve">"sprcha"1</t>
  </si>
  <si>
    <t xml:space="preserve">46</t>
  </si>
  <si>
    <t xml:space="preserve">721194109</t>
  </si>
  <si>
    <t xml:space="preserve">Vyvedení a upevnění odpadních výpustek DN 110</t>
  </si>
  <si>
    <t xml:space="preserve">536115020</t>
  </si>
  <si>
    <t xml:space="preserve">"klozet"1</t>
  </si>
  <si>
    <t xml:space="preserve">47</t>
  </si>
  <si>
    <t xml:space="preserve">721211401</t>
  </si>
  <si>
    <t xml:space="preserve">Vpusť podlahová s vodorovným odtokem DN 40/50</t>
  </si>
  <si>
    <t xml:space="preserve">-976473339</t>
  </si>
  <si>
    <t xml:space="preserve">48</t>
  </si>
  <si>
    <t xml:space="preserve">721226511</t>
  </si>
  <si>
    <t xml:space="preserve">Zápachová uzávěrka podomítková pro pračku a myčku DN 40</t>
  </si>
  <si>
    <t xml:space="preserve">577163468</t>
  </si>
  <si>
    <t xml:space="preserve">49</t>
  </si>
  <si>
    <t xml:space="preserve">721290111</t>
  </si>
  <si>
    <t xml:space="preserve">Zkouška těsnosti potrubí kanalizace vodou DN do 125</t>
  </si>
  <si>
    <t xml:space="preserve">1502767755</t>
  </si>
  <si>
    <t xml:space="preserve">50</t>
  </si>
  <si>
    <t xml:space="preserve">721290822</t>
  </si>
  <si>
    <t xml:space="preserve">Přemístění vnitrostaveništní demontovaných hmot vnitřní kanalizace v objektech v přes 6 do 12 m</t>
  </si>
  <si>
    <t xml:space="preserve">1075647992</t>
  </si>
  <si>
    <t xml:space="preserve">51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</si>
  <si>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</si>
  <si>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</si>
  <si>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</si>
  <si>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1560424082</t>
  </si>
  <si>
    <t xml:space="preserve">722</t>
  </si>
  <si>
    <t xml:space="preserve">Zdravotechnika - vnitřní vodovod</t>
  </si>
  <si>
    <t xml:space="preserve">52</t>
  </si>
  <si>
    <t xml:space="preserve">722174002</t>
  </si>
  <si>
    <t xml:space="preserve">Potrubí vodovodní plastové PPR svar polyfúze PN 16 D 20x2,8 mm</t>
  </si>
  <si>
    <t xml:space="preserve">-1526573801</t>
  </si>
  <si>
    <t xml:space="preserve">53</t>
  </si>
  <si>
    <t xml:space="preserve">722174003</t>
  </si>
  <si>
    <t xml:space="preserve">Potrubí vodovodní plastové PPR svar polyfúze PN 16 D 25x3,5 mm</t>
  </si>
  <si>
    <t xml:space="preserve">-1822262854</t>
  </si>
  <si>
    <t xml:space="preserve">54</t>
  </si>
  <si>
    <t xml:space="preserve">722181221</t>
  </si>
  <si>
    <t xml:space="preserve">Ochrana vodovodního potrubí přilepenými termoizolačními trubicemi z PE tl přes 6 do 9 mm DN do 22 mm</t>
  </si>
  <si>
    <t xml:space="preserve">458394793</t>
  </si>
  <si>
    <t xml:space="preserve">55</t>
  </si>
  <si>
    <t xml:space="preserve">722181222</t>
  </si>
  <si>
    <t xml:space="preserve">Ochrana vodovodního potrubí přilepenými termoizolačními trubicemi z PE tl přes 6 do 9 mm DN přes 22 do 45 mm</t>
  </si>
  <si>
    <t xml:space="preserve">1975881611</t>
  </si>
  <si>
    <t xml:space="preserve">56</t>
  </si>
  <si>
    <t xml:space="preserve">722190401</t>
  </si>
  <si>
    <t xml:space="preserve">Vyvedení a upevnění výpustku DN do 25</t>
  </si>
  <si>
    <t xml:space="preserve">1149436482</t>
  </si>
  <si>
    <t xml:space="preserve">"umyvadlo"2</t>
  </si>
  <si>
    <t xml:space="preserve">"dřez"2</t>
  </si>
  <si>
    <t xml:space="preserve">"pračka"1</t>
  </si>
  <si>
    <t xml:space="preserve">"sprcha"2</t>
  </si>
  <si>
    <t xml:space="preserve">57</t>
  </si>
  <si>
    <t xml:space="preserve">7221-pc2</t>
  </si>
  <si>
    <t xml:space="preserve">Kontrola funkčnosti uzávěru teplé a stadené vody-případná výměna</t>
  </si>
  <si>
    <t xml:space="preserve">-1462375798</t>
  </si>
  <si>
    <t xml:space="preserve">58</t>
  </si>
  <si>
    <t xml:space="preserve">722232046</t>
  </si>
  <si>
    <t xml:space="preserve">Kohout kulový přímý G 5/4" PN 42 do 185°C vnitřní závit</t>
  </si>
  <si>
    <t xml:space="preserve">-1607051890</t>
  </si>
  <si>
    <t xml:space="preserve">59</t>
  </si>
  <si>
    <t xml:space="preserve">722232064</t>
  </si>
  <si>
    <t xml:space="preserve">Kohout kulový přímý G 5/4" PN 42 do 185°C vnitřní závit s vypouštěním</t>
  </si>
  <si>
    <t xml:space="preserve">-1312181223</t>
  </si>
  <si>
    <t xml:space="preserve">60</t>
  </si>
  <si>
    <t xml:space="preserve">722290226</t>
  </si>
  <si>
    <t xml:space="preserve">Zkouška těsnosti vodovodního potrubí závitového DN do 50</t>
  </si>
  <si>
    <t xml:space="preserve">1368112852</t>
  </si>
  <si>
    <t xml:space="preserve">61</t>
  </si>
  <si>
    <t xml:space="preserve">722290234</t>
  </si>
  <si>
    <t xml:space="preserve">Proplach a dezinfekce vodovodního potrubí DN do 80</t>
  </si>
  <si>
    <t xml:space="preserve">1643864569</t>
  </si>
  <si>
    <t xml:space="preserve">62</t>
  </si>
  <si>
    <t xml:space="preserve">998722202</t>
  </si>
  <si>
    <t xml:space="preserve">Přesun hmot procentní pro vnitřní vodovod v objektech v přes 6 do 12 m</t>
  </si>
  <si>
    <t xml:space="preserve">-762415411</t>
  </si>
  <si>
    <t xml:space="preserve">725</t>
  </si>
  <si>
    <t xml:space="preserve">Zdravotechnika - zařizovací předměty</t>
  </si>
  <si>
    <t xml:space="preserve">63</t>
  </si>
  <si>
    <t xml:space="preserve">5411-pc 1</t>
  </si>
  <si>
    <t xml:space="preserve">D+m el.sporák (elektrický sporák s elektrickou troubou v barvě bílé, varná deska se 4-mi varnými zónami), specifikace v PD</t>
  </si>
  <si>
    <t xml:space="preserve">823281428</t>
  </si>
  <si>
    <t xml:space="preserve">64</t>
  </si>
  <si>
    <t xml:space="preserve">725110814</t>
  </si>
  <si>
    <t xml:space="preserve">Demontáž klozetu Kombi</t>
  </si>
  <si>
    <t xml:space="preserve">soubor</t>
  </si>
  <si>
    <t xml:space="preserve">-1278681364</t>
  </si>
  <si>
    <t xml:space="preserve">65</t>
  </si>
  <si>
    <t xml:space="preserve">725112022</t>
  </si>
  <si>
    <t xml:space="preserve">Klozet keramický závěsný na nosné stěny s hlubokým splachováním odpad vodorovný</t>
  </si>
  <si>
    <t xml:space="preserve">1298339589</t>
  </si>
  <si>
    <t xml:space="preserve">66</t>
  </si>
  <si>
    <t xml:space="preserve">725210821</t>
  </si>
  <si>
    <t xml:space="preserve">Demontáž umyvadel bez výtokových armatur</t>
  </si>
  <si>
    <t xml:space="preserve">-208347853</t>
  </si>
  <si>
    <t xml:space="preserve">67</t>
  </si>
  <si>
    <t xml:space="preserve">725211616</t>
  </si>
  <si>
    <t xml:space="preserve">Umyvadlo keramické bílé šířky 550 mm s krytem na sifon připevněné na stěnu šrouby</t>
  </si>
  <si>
    <t xml:space="preserve">-248475068</t>
  </si>
  <si>
    <t xml:space="preserve">68</t>
  </si>
  <si>
    <t xml:space="preserve">725220841</t>
  </si>
  <si>
    <t xml:space="preserve">Demontáž van ocelová rohová</t>
  </si>
  <si>
    <t xml:space="preserve">1949401546</t>
  </si>
  <si>
    <t xml:space="preserve">69</t>
  </si>
  <si>
    <t xml:space="preserve">725244313</t>
  </si>
  <si>
    <t xml:space="preserve">Zástěna sprchová rámová se skleněnou výplní tl. 4 a 5 mm dveře posuvné jednodílné š.600mm do niky na vaničku šířky 1200 mm</t>
  </si>
  <si>
    <t xml:space="preserve">1960608349</t>
  </si>
  <si>
    <t xml:space="preserve">70</t>
  </si>
  <si>
    <t xml:space="preserve">725820801</t>
  </si>
  <si>
    <t xml:space="preserve">Demontáž baterie nástěnné do G 3 / 4</t>
  </si>
  <si>
    <t xml:space="preserve">820879010</t>
  </si>
  <si>
    <t xml:space="preserve">71</t>
  </si>
  <si>
    <t xml:space="preserve">725821325</t>
  </si>
  <si>
    <t xml:space="preserve">Baterie dřezová stojánková páková s otáčivým kulatým ústím a délkou ramínka 220 mm</t>
  </si>
  <si>
    <t xml:space="preserve">2081017718</t>
  </si>
  <si>
    <t xml:space="preserve">72</t>
  </si>
  <si>
    <t xml:space="preserve">725822613</t>
  </si>
  <si>
    <t xml:space="preserve">Baterie umyvadlová stojánková páková s výpustí</t>
  </si>
  <si>
    <t xml:space="preserve">1591820239</t>
  </si>
  <si>
    <t xml:space="preserve">73</t>
  </si>
  <si>
    <t xml:space="preserve">725841332</t>
  </si>
  <si>
    <t xml:space="preserve">Baterie sprchová s přepínačem a pohyblivým držákem</t>
  </si>
  <si>
    <t xml:space="preserve">233373073</t>
  </si>
  <si>
    <t xml:space="preserve">74</t>
  </si>
  <si>
    <t xml:space="preserve">998725202</t>
  </si>
  <si>
    <t xml:space="preserve">Přesun hmot procentní pro zařizovací předměty v objektech v přes 6 do 12 m</t>
  </si>
  <si>
    <t xml:space="preserve">-1960104545</t>
  </si>
  <si>
    <t xml:space="preserve">726</t>
  </si>
  <si>
    <t xml:space="preserve">Zdravotechnika - předstěnové instalace</t>
  </si>
  <si>
    <t xml:space="preserve">75</t>
  </si>
  <si>
    <t xml:space="preserve">726111031</t>
  </si>
  <si>
    <t xml:space="preserve">Předstěnový modul pro závěsný klozet s ovládáním zepředu v 1080 mm</t>
  </si>
  <si>
    <t xml:space="preserve">-1846169420</t>
  </si>
  <si>
    <t xml:space="preserve">76</t>
  </si>
  <si>
    <t xml:space="preserve">726191002</t>
  </si>
  <si>
    <t xml:space="preserve">Souprava pro předstěnovou montáž</t>
  </si>
  <si>
    <t xml:space="preserve">-1134384227</t>
  </si>
  <si>
    <t xml:space="preserve">77</t>
  </si>
  <si>
    <t xml:space="preserve">998726212</t>
  </si>
  <si>
    <t xml:space="preserve">Přesun hmot procentní pro instalační prefabrikáty v objektech v přes 6 do 12 m</t>
  </si>
  <si>
    <t xml:space="preserve">-1748228690</t>
  </si>
  <si>
    <t xml:space="preserve">734</t>
  </si>
  <si>
    <t xml:space="preserve">Ústřední vytápění - armatury</t>
  </si>
  <si>
    <t xml:space="preserve">78</t>
  </si>
  <si>
    <t xml:space="preserve">734-pc 2</t>
  </si>
  <si>
    <t xml:space="preserve">Kontrola termohlavic, případná výměna</t>
  </si>
  <si>
    <t xml:space="preserve">-450886255</t>
  </si>
  <si>
    <t xml:space="preserve">79</t>
  </si>
  <si>
    <t xml:space="preserve">998734202</t>
  </si>
  <si>
    <t xml:space="preserve">Přesun hmot procentní pro armatury v objektech v přes 6 do 12 m</t>
  </si>
  <si>
    <t xml:space="preserve">42309991</t>
  </si>
  <si>
    <t xml:space="preserve">735</t>
  </si>
  <si>
    <t xml:space="preserve">Ústřední vytápění - otopná tělesa</t>
  </si>
  <si>
    <t xml:space="preserve">80</t>
  </si>
  <si>
    <t xml:space="preserve">735161811</t>
  </si>
  <si>
    <t xml:space="preserve">Demontáž otopného tělesa trubkového do 1500 mm</t>
  </si>
  <si>
    <t xml:space="preserve">821003247</t>
  </si>
  <si>
    <t xml:space="preserve">81</t>
  </si>
  <si>
    <t xml:space="preserve">735164261</t>
  </si>
  <si>
    <t xml:space="preserve">Otopné těleso trubkové elektrické přímotopné výška/délka 1500/595 mm</t>
  </si>
  <si>
    <t xml:space="preserve">-758046523</t>
  </si>
  <si>
    <t xml:space="preserve">82</t>
  </si>
  <si>
    <t xml:space="preserve">998735202</t>
  </si>
  <si>
    <t xml:space="preserve">Přesun hmot procentní pro otopná tělesa v objektech v přes 6 do 12 m</t>
  </si>
  <si>
    <t xml:space="preserve">-1206423214</t>
  </si>
  <si>
    <t xml:space="preserve">741</t>
  </si>
  <si>
    <t xml:space="preserve">Elektroinstalace - silnoproud</t>
  </si>
  <si>
    <t xml:space="preserve">83</t>
  </si>
  <si>
    <t xml:space="preserve">741110001</t>
  </si>
  <si>
    <t xml:space="preserve">Montáž trubka plastová tuhá D přes 16 do 23 mm uložená pevně</t>
  </si>
  <si>
    <t xml:space="preserve">-1826080381</t>
  </si>
  <si>
    <t xml:space="preserve">84</t>
  </si>
  <si>
    <t xml:space="preserve">34571092</t>
  </si>
  <si>
    <t xml:space="preserve">trubka elektroinstalační tuhá z PVC D 17,4/20 mm, délka 3m</t>
  </si>
  <si>
    <t xml:space="preserve">1688496405</t>
  </si>
  <si>
    <t xml:space="preserve">10*1,05 'Přepočtené koeficientem množství</t>
  </si>
  <si>
    <t xml:space="preserve">85</t>
  </si>
  <si>
    <t xml:space="preserve">741110002</t>
  </si>
  <si>
    <t xml:space="preserve">Montáž trubka plastová tuhá D přes 23 do 35 mm uložená pevně</t>
  </si>
  <si>
    <t xml:space="preserve">-713509162</t>
  </si>
  <si>
    <t xml:space="preserve">86</t>
  </si>
  <si>
    <t xml:space="preserve">34571094</t>
  </si>
  <si>
    <t xml:space="preserve">trubka elektroinstalační tuhá z PVC D 28,6/32 mm, délka 3m</t>
  </si>
  <si>
    <t xml:space="preserve">1562232736</t>
  </si>
  <si>
    <t xml:space="preserve">5*1,05 'Přepočtené koeficientem množství</t>
  </si>
  <si>
    <t xml:space="preserve">87</t>
  </si>
  <si>
    <t xml:space="preserve">741110511</t>
  </si>
  <si>
    <t xml:space="preserve">Montáž lišta a kanálek vkládací šířky do 60 mm s víčkem</t>
  </si>
  <si>
    <t xml:space="preserve">1143549143</t>
  </si>
  <si>
    <t xml:space="preserve">88</t>
  </si>
  <si>
    <t xml:space="preserve">34571008</t>
  </si>
  <si>
    <t xml:space="preserve">lišta elektroinstalační hranatá PVC 40x40mm</t>
  </si>
  <si>
    <t xml:space="preserve">-1392945890</t>
  </si>
  <si>
    <t xml:space="preserve">20*1,05 'Přepočtené koeficientem množství</t>
  </si>
  <si>
    <t xml:space="preserve">89</t>
  </si>
  <si>
    <t xml:space="preserve">741111801</t>
  </si>
  <si>
    <t xml:space="preserve">Demontáž trubky plastové tuhé D do 50 mm uložené pevně</t>
  </si>
  <si>
    <t xml:space="preserve">223163959</t>
  </si>
  <si>
    <t xml:space="preserve">90</t>
  </si>
  <si>
    <t xml:space="preserve">741112001</t>
  </si>
  <si>
    <t xml:space="preserve">Montáž krabice zapuštěná plastová kruhová</t>
  </si>
  <si>
    <t xml:space="preserve">-1937971430</t>
  </si>
  <si>
    <t xml:space="preserve">91</t>
  </si>
  <si>
    <t xml:space="preserve">34571450</t>
  </si>
  <si>
    <t xml:space="preserve">krabice pod omítku PVC přístrojová kruhová D 70mm</t>
  </si>
  <si>
    <t xml:space="preserve">-1533485828</t>
  </si>
  <si>
    <t xml:space="preserve">92</t>
  </si>
  <si>
    <t xml:space="preserve">34571452</t>
  </si>
  <si>
    <t xml:space="preserve">krabice pod omítku PVC přístrojová kruhová D 70mm dvojnásobná</t>
  </si>
  <si>
    <t xml:space="preserve">-1128219188</t>
  </si>
  <si>
    <t xml:space="preserve">93</t>
  </si>
  <si>
    <t xml:space="preserve">34571563</t>
  </si>
  <si>
    <t xml:space="preserve">krabice pod omítku PVC odbočná kruhová D 100mm s víčkem a svorkovnicí</t>
  </si>
  <si>
    <t xml:space="preserve">1677547792</t>
  </si>
  <si>
    <t xml:space="preserve">94</t>
  </si>
  <si>
    <t xml:space="preserve">741122611</t>
  </si>
  <si>
    <t xml:space="preserve">Montáž kabel Cu plný kulatý žíla 3x1,5 až 6 mm2 uložený pevně (např. CYKY)</t>
  </si>
  <si>
    <t xml:space="preserve">488995804</t>
  </si>
  <si>
    <t xml:space="preserve">95</t>
  </si>
  <si>
    <t xml:space="preserve">34111030</t>
  </si>
  <si>
    <t xml:space="preserve">kabel instalační jádro Cu plné izolace PVC plášť PVC 450/750V (CYKY) 3x1,5mm2</t>
  </si>
  <si>
    <t xml:space="preserve">-1894874767</t>
  </si>
  <si>
    <t xml:space="preserve">70*1,15 'Přepočtené koeficientem množství</t>
  </si>
  <si>
    <t xml:space="preserve">96</t>
  </si>
  <si>
    <t xml:space="preserve">34111036</t>
  </si>
  <si>
    <t xml:space="preserve">kabel instalační jádro Cu plné izolace PVC plášť PVC 450/750V (CYKY) 3x2,5mm2</t>
  </si>
  <si>
    <t xml:space="preserve">-1827845371</t>
  </si>
  <si>
    <t xml:space="preserve">90*1,15 'Přepočtené koeficientem množství</t>
  </si>
  <si>
    <t xml:space="preserve">97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</si>
  <si>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</si>
  <si>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</si>
  <si>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1559572766</t>
  </si>
  <si>
    <t xml:space="preserve">98</t>
  </si>
  <si>
    <t xml:space="preserve">741130001</t>
  </si>
  <si>
    <t xml:space="preserve">Ukončení vodič izolovaný do 2,5 mm2 v rozváděči nebo na přístroji</t>
  </si>
  <si>
    <t xml:space="preserve">-1303679219</t>
  </si>
  <si>
    <t xml:space="preserve">99</t>
  </si>
  <si>
    <t xml:space="preserve">7412-pc 1</t>
  </si>
  <si>
    <t xml:space="preserve">D+M rozvaděče vč. výstroje (předpoklad: 7x jistič 1pól, 1x proudový chránič, propoj. lišta, svorky, aj.)</t>
  </si>
  <si>
    <t xml:space="preserve">-733152680</t>
  </si>
  <si>
    <t xml:space="preserve">100</t>
  </si>
  <si>
    <t xml:space="preserve">7412-pc 2</t>
  </si>
  <si>
    <t xml:space="preserve">Demontáž stávajícího rozvaděče vč. výstroje</t>
  </si>
  <si>
    <t xml:space="preserve">647371371</t>
  </si>
  <si>
    <t xml:space="preserve">101</t>
  </si>
  <si>
    <t xml:space="preserve">741310021</t>
  </si>
  <si>
    <t xml:space="preserve">Montáž přepínač nástěnný 5-sériový prostředí normální se zapojením vodičů</t>
  </si>
  <si>
    <t xml:space="preserve">209725349</t>
  </si>
  <si>
    <t xml:space="preserve">102</t>
  </si>
  <si>
    <t xml:space="preserve">34535073</t>
  </si>
  <si>
    <t xml:space="preserve">přepínač nástěnný sériový, řazení 5, IP44, bezšroubové svorky</t>
  </si>
  <si>
    <t xml:space="preserve">-2085411573</t>
  </si>
  <si>
    <t xml:space="preserve">103</t>
  </si>
  <si>
    <t xml:space="preserve">741310022</t>
  </si>
  <si>
    <t xml:space="preserve">Montáž přepínač nástěnný 6-střídavý prostředí normální se zapojením vodičů</t>
  </si>
  <si>
    <t xml:space="preserve">-1725459612</t>
  </si>
  <si>
    <t xml:space="preserve">104</t>
  </si>
  <si>
    <t xml:space="preserve">34535075</t>
  </si>
  <si>
    <t xml:space="preserve">přepínač nástěnný střídavý pro průběžnou montáž, řaz 6, IP54, bezšroubové svorky</t>
  </si>
  <si>
    <t xml:space="preserve">1422437476</t>
  </si>
  <si>
    <t xml:space="preserve">105</t>
  </si>
  <si>
    <t xml:space="preserve">741311803</t>
  </si>
  <si>
    <t xml:space="preserve">Demontáž spínačů nástěnných normálních do 10 A bezšroubových bez zachování funkčnosti do 2 svorek</t>
  </si>
  <si>
    <t xml:space="preserve">-1263722700</t>
  </si>
  <si>
    <t xml:space="preserve">106</t>
  </si>
  <si>
    <t xml:space="preserve">741313001</t>
  </si>
  <si>
    <t xml:space="preserve">Montáž zásuvka (polo)zapuštěná bezšroubové připojení 2P+PE se zapojením vodičů</t>
  </si>
  <si>
    <t xml:space="preserve">-628608963</t>
  </si>
  <si>
    <t xml:space="preserve">107</t>
  </si>
  <si>
    <t xml:space="preserve">34555241</t>
  </si>
  <si>
    <t xml:space="preserve">přístroj zásuvky zápustné jednonásobné, krytka s clonkami, bezšroubové svorky</t>
  </si>
  <si>
    <t xml:space="preserve">2077965497</t>
  </si>
  <si>
    <t xml:space="preserve">108</t>
  </si>
  <si>
    <t xml:space="preserve">741313003</t>
  </si>
  <si>
    <t xml:space="preserve">Montáž zásuvka (polo)zapuštěná bezšroubové připojení 2x(2P+PE) dvojnásobná se zapojením vodičů</t>
  </si>
  <si>
    <t xml:space="preserve">-1501229122</t>
  </si>
  <si>
    <t xml:space="preserve">109</t>
  </si>
  <si>
    <t xml:space="preserve">34555238</t>
  </si>
  <si>
    <t xml:space="preserve">zásuvka zápustná dvojnásobná, šroubové svorky</t>
  </si>
  <si>
    <t xml:space="preserve">-1185807824</t>
  </si>
  <si>
    <t xml:space="preserve">110</t>
  </si>
  <si>
    <t xml:space="preserve">741315813</t>
  </si>
  <si>
    <t xml:space="preserve">Demontáž zásuvek domovních normální prostředí do 16A zapuštěných bezšroubových bez zachování funkčnosti 2P+PE</t>
  </si>
  <si>
    <t xml:space="preserve">-739364087</t>
  </si>
  <si>
    <t xml:space="preserve">111</t>
  </si>
  <si>
    <t xml:space="preserve">741330335</t>
  </si>
  <si>
    <t xml:space="preserve">Montáž ovladač tlačítkový vestavný-objímka se žárovkou</t>
  </si>
  <si>
    <t xml:space="preserve">941897901</t>
  </si>
  <si>
    <t xml:space="preserve">112</t>
  </si>
  <si>
    <t xml:space="preserve">34512200</t>
  </si>
  <si>
    <t xml:space="preserve">objímka žárovky E14 svorcová 1253-040 termoplast</t>
  </si>
  <si>
    <t xml:space="preserve">-1803502457</t>
  </si>
  <si>
    <t xml:space="preserve">113</t>
  </si>
  <si>
    <t xml:space="preserve">34774102</t>
  </si>
  <si>
    <t xml:space="preserve">žárovka LED E27/6W</t>
  </si>
  <si>
    <t xml:space="preserve">1127361132</t>
  </si>
  <si>
    <t xml:space="preserve">114</t>
  </si>
  <si>
    <t xml:space="preserve">741370002</t>
  </si>
  <si>
    <t xml:space="preserve">Montáž svítidlo žárovkové bytové stropní přisazené 1 zdroj se sklem</t>
  </si>
  <si>
    <t xml:space="preserve">889391825</t>
  </si>
  <si>
    <t xml:space="preserve">115</t>
  </si>
  <si>
    <t xml:space="preserve">3481-pc 1</t>
  </si>
  <si>
    <t xml:space="preserve">interiérové stropní/nástěnné svítidlo IP 54, s jedním zdrojem, včetně světelného zdroje a recyklačních poplatků</t>
  </si>
  <si>
    <t xml:space="preserve">1026038752</t>
  </si>
  <si>
    <t xml:space="preserve">116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</si>
  <si>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</si>
  <si>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</si>
  <si>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1611231184</t>
  </si>
  <si>
    <t xml:space="preserve">117</t>
  </si>
  <si>
    <t xml:space="preserve">741810001</t>
  </si>
  <si>
    <t xml:space="preserve">Celková prohlídka elektrického rozvodu a zařízení do 100 000,- Kč</t>
  </si>
  <si>
    <t xml:space="preserve">1149500621</t>
  </si>
  <si>
    <t xml:space="preserve">118</t>
  </si>
  <si>
    <t xml:space="preserve">741811011</t>
  </si>
  <si>
    <t xml:space="preserve">Kontrola rozvaděč nn silový hmotnosti do 200 kg</t>
  </si>
  <si>
    <t xml:space="preserve">334829065</t>
  </si>
  <si>
    <t xml:space="preserve">119</t>
  </si>
  <si>
    <t xml:space="preserve">74191-01</t>
  </si>
  <si>
    <t xml:space="preserve">Pomocný instalační materiál (svorky, sádra, pásky, aj.)</t>
  </si>
  <si>
    <t xml:space="preserve">225070818</t>
  </si>
  <si>
    <t xml:space="preserve">120</t>
  </si>
  <si>
    <t xml:space="preserve">998741202</t>
  </si>
  <si>
    <t xml:space="preserve">Přesun hmot procentní pro silnoproud v objektech v přes 6 do 12 m</t>
  </si>
  <si>
    <t xml:space="preserve">-25010032</t>
  </si>
  <si>
    <t xml:space="preserve">742</t>
  </si>
  <si>
    <t xml:space="preserve">Elektroinstalace - slaboproud</t>
  </si>
  <si>
    <t xml:space="preserve">121</t>
  </si>
  <si>
    <t xml:space="preserve">742310006</t>
  </si>
  <si>
    <t xml:space="preserve">Montáž domácího nástěnného audio/video telefonu</t>
  </si>
  <si>
    <t xml:space="preserve">-1404110993</t>
  </si>
  <si>
    <t xml:space="preserve">122</t>
  </si>
  <si>
    <t xml:space="preserve">38226805</t>
  </si>
  <si>
    <t xml:space="preserve">domovní telefon s ovládáním elektrického zámku</t>
  </si>
  <si>
    <t xml:space="preserve">1712297759</t>
  </si>
  <si>
    <t xml:space="preserve">123</t>
  </si>
  <si>
    <t xml:space="preserve">742310806</t>
  </si>
  <si>
    <t xml:space="preserve">Demontáž domácího nástěnného audio/video telefonu</t>
  </si>
  <si>
    <t xml:space="preserve">1913190768</t>
  </si>
  <si>
    <t xml:space="preserve">124</t>
  </si>
  <si>
    <t xml:space="preserve">74232-pc1</t>
  </si>
  <si>
    <t xml:space="preserve">Uvedení telefonu do provozu</t>
  </si>
  <si>
    <t xml:space="preserve">1955392379</t>
  </si>
  <si>
    <t xml:space="preserve">125</t>
  </si>
  <si>
    <t xml:space="preserve">998742202</t>
  </si>
  <si>
    <t xml:space="preserve">Přesun hmot procentní pro slaboproud v objektech v do 12 m</t>
  </si>
  <si>
    <t xml:space="preserve">1648226779</t>
  </si>
  <si>
    <t xml:space="preserve">751</t>
  </si>
  <si>
    <t xml:space="preserve">Vzduchotechnika</t>
  </si>
  <si>
    <t xml:space="preserve">126</t>
  </si>
  <si>
    <t xml:space="preserve">7511-pc1</t>
  </si>
  <si>
    <t xml:space="preserve">D+M ventilátoru s časovýcm doběhem</t>
  </si>
  <si>
    <t xml:space="preserve">-1530120655</t>
  </si>
  <si>
    <t xml:space="preserve">127</t>
  </si>
  <si>
    <t xml:space="preserve">7511-pc2</t>
  </si>
  <si>
    <t xml:space="preserve">D+M potrubí VZT</t>
  </si>
  <si>
    <t xml:space="preserve">573687524</t>
  </si>
  <si>
    <t xml:space="preserve">128</t>
  </si>
  <si>
    <t xml:space="preserve">998751201</t>
  </si>
  <si>
    <t xml:space="preserve">Přesun hmot procentní pro vzduchotechniku v objektech výšky do 12 m</t>
  </si>
  <si>
    <t xml:space="preserve">-1411824902</t>
  </si>
  <si>
    <t xml:space="preserve">762</t>
  </si>
  <si>
    <t xml:space="preserve">Konstrukce tesařské</t>
  </si>
  <si>
    <t xml:space="preserve">129</t>
  </si>
  <si>
    <t xml:space="preserve">762511284</t>
  </si>
  <si>
    <t xml:space="preserve">Podlahové kce podkladové dvouvrstvé z desek OSB tl 2x15 mm broušených na pero a drážku lepených</t>
  </si>
  <si>
    <t xml:space="preserve">49860719</t>
  </si>
  <si>
    <t xml:space="preserve">130</t>
  </si>
  <si>
    <t xml:space="preserve">762511867</t>
  </si>
  <si>
    <t xml:space="preserve">Demontáž kce podkladové z desek dřevotřískových</t>
  </si>
  <si>
    <t xml:space="preserve">1072549425</t>
  </si>
  <si>
    <t xml:space="preserve">2,85+17,15</t>
  </si>
  <si>
    <t xml:space="preserve">131</t>
  </si>
  <si>
    <t xml:space="preserve">998762202</t>
  </si>
  <si>
    <t xml:space="preserve">Přesun hmot procentní pro kce tesařské v objektech v přes 6 do 12 m</t>
  </si>
  <si>
    <t xml:space="preserve">-917644253</t>
  </si>
  <si>
    <t xml:space="preserve">766</t>
  </si>
  <si>
    <t xml:space="preserve">Konstrukce truhlářské</t>
  </si>
  <si>
    <t xml:space="preserve">132</t>
  </si>
  <si>
    <t xml:space="preserve">766662811</t>
  </si>
  <si>
    <t xml:space="preserve">Demontáž dveřních prahů u dveří jednokřídlových </t>
  </si>
  <si>
    <t xml:space="preserve">1113819649</t>
  </si>
  <si>
    <t xml:space="preserve">133</t>
  </si>
  <si>
    <t xml:space="preserve">766695213</t>
  </si>
  <si>
    <t xml:space="preserve">Montáž truhlářských prahů dveří jednokřídlových š přes 10 cm</t>
  </si>
  <si>
    <t xml:space="preserve">297146089</t>
  </si>
  <si>
    <t xml:space="preserve">134</t>
  </si>
  <si>
    <t xml:space="preserve">61187161</t>
  </si>
  <si>
    <t xml:space="preserve">práh dveřní dřevěný dubový tl 20mm dl 820mm š 150mm včetně nátěru</t>
  </si>
  <si>
    <t xml:space="preserve">-1154691529</t>
  </si>
  <si>
    <t xml:space="preserve">135</t>
  </si>
  <si>
    <t xml:space="preserve">766-pc  1</t>
  </si>
  <si>
    <t xml:space="preserve">D+m vestavěné skříně v předsíni 35/120/260 cm,barva bílá</t>
  </si>
  <si>
    <t xml:space="preserve">-1309574599</t>
  </si>
  <si>
    <t xml:space="preserve">136</t>
  </si>
  <si>
    <t xml:space="preserve">766-pc 2</t>
  </si>
  <si>
    <t xml:space="preserve">Očištění a seřízení okna </t>
  </si>
  <si>
    <t xml:space="preserve">612983405</t>
  </si>
  <si>
    <t xml:space="preserve">137</t>
  </si>
  <si>
    <t xml:space="preserve">766-pc  4</t>
  </si>
  <si>
    <t xml:space="preserve">D+m kuchynské linky včetně dřezu,digestoře,osvětlení zespodu,..</t>
  </si>
  <si>
    <t xml:space="preserve">-1519587198</t>
  </si>
  <si>
    <t xml:space="preserve">138</t>
  </si>
  <si>
    <t xml:space="preserve">766-pc 5</t>
  </si>
  <si>
    <t xml:space="preserve">Umýt  vstupní dveře 80/197 plné</t>
  </si>
  <si>
    <t xml:space="preserve">-157263229</t>
  </si>
  <si>
    <t xml:space="preserve">139</t>
  </si>
  <si>
    <t xml:space="preserve">766-pc 6</t>
  </si>
  <si>
    <t xml:space="preserve">D+m dveře 80/197cm prosklené bílé včetně kování,klik a zámku - pokoj</t>
  </si>
  <si>
    <t xml:space="preserve">1571319212</t>
  </si>
  <si>
    <t xml:space="preserve">140</t>
  </si>
  <si>
    <t xml:space="preserve">766-pc 7</t>
  </si>
  <si>
    <t xml:space="preserve">D+m dveře 70/197cm plné posuvné bílé po zdi včetně kování,zámku</t>
  </si>
  <si>
    <t xml:space="preserve">-1012924195</t>
  </si>
  <si>
    <t xml:space="preserve">141</t>
  </si>
  <si>
    <t xml:space="preserve">998766202</t>
  </si>
  <si>
    <t xml:space="preserve">Přesun hmot procentní pro kce truhlářské v objektech v přes 6 do 12 m</t>
  </si>
  <si>
    <t xml:space="preserve">279056907</t>
  </si>
  <si>
    <t xml:space="preserve">771</t>
  </si>
  <si>
    <t xml:space="preserve">Podlahy z dlaždic</t>
  </si>
  <si>
    <t xml:space="preserve">142</t>
  </si>
  <si>
    <t xml:space="preserve">771121011</t>
  </si>
  <si>
    <t xml:space="preserve">Nátěr penetrační na podlahu</t>
  </si>
  <si>
    <t xml:space="preserve">-789411225</t>
  </si>
  <si>
    <t xml:space="preserve">"WC+koupelna"2,6+1,0</t>
  </si>
  <si>
    <t xml:space="preserve">143</t>
  </si>
  <si>
    <t xml:space="preserve">771151012</t>
  </si>
  <si>
    <t xml:space="preserve">Samonivelační stěrka podlah pevnosti 20 MPa tl přes 3 do 5 mm</t>
  </si>
  <si>
    <t xml:space="preserve">-801206207</t>
  </si>
  <si>
    <t xml:space="preserve">144</t>
  </si>
  <si>
    <t xml:space="preserve">771574114</t>
  </si>
  <si>
    <t xml:space="preserve">Montáž podlah keramických hladkých lepených flexibilním lepidlem přes 19 do 22 ks/m2</t>
  </si>
  <si>
    <t xml:space="preserve">-959441379</t>
  </si>
  <si>
    <t xml:space="preserve">145</t>
  </si>
  <si>
    <t xml:space="preserve">59761604</t>
  </si>
  <si>
    <t xml:space="preserve">dlažba keramická hutná hladká do interiéru přes 19 do 22ks/m2</t>
  </si>
  <si>
    <t xml:space="preserve">1867559666</t>
  </si>
  <si>
    <t xml:space="preserve">3,6*1,1 'Přepočtené koeficientem množství</t>
  </si>
  <si>
    <t xml:space="preserve">146</t>
  </si>
  <si>
    <t xml:space="preserve">771577111</t>
  </si>
  <si>
    <t xml:space="preserve">Příplatek k montáži podlah keramických lepených flexibilním lepidlem za plochu do 5 m2</t>
  </si>
  <si>
    <t xml:space="preserve">-230046001</t>
  </si>
  <si>
    <t xml:space="preserve">147</t>
  </si>
  <si>
    <t xml:space="preserve">771577114</t>
  </si>
  <si>
    <t xml:space="preserve">Příplatek k montáži podlah keramických lepených flexibilním lepidlem za spárování tmelem dvousložkovým</t>
  </si>
  <si>
    <t xml:space="preserve">-1377352449</t>
  </si>
  <si>
    <t xml:space="preserve">148</t>
  </si>
  <si>
    <t xml:space="preserve">771591112</t>
  </si>
  <si>
    <t xml:space="preserve">Izolace pod dlažbu nátěrem nebo stěrkou ve dvou vrstvách</t>
  </si>
  <si>
    <t xml:space="preserve">-2145635728</t>
  </si>
  <si>
    <t xml:space="preserve">1,0+2,6+(2,20+1,9+0,85+1,2)*2*0,1</t>
  </si>
  <si>
    <t xml:space="preserve">149</t>
  </si>
  <si>
    <t xml:space="preserve">771591115</t>
  </si>
  <si>
    <t xml:space="preserve">Podlahy spárování silikonem</t>
  </si>
  <si>
    <t xml:space="preserve">1090343782</t>
  </si>
  <si>
    <t xml:space="preserve">(0,85+1,18+1,26+2,0)*2</t>
  </si>
  <si>
    <t xml:space="preserve">150</t>
  </si>
  <si>
    <t xml:space="preserve">771591264</t>
  </si>
  <si>
    <t xml:space="preserve">Izolace těsnícími pásy mezi podlahou a stěnou a koutů</t>
  </si>
  <si>
    <t xml:space="preserve">2013798949</t>
  </si>
  <si>
    <t xml:space="preserve">151</t>
  </si>
  <si>
    <t xml:space="preserve">771-pc1</t>
  </si>
  <si>
    <t xml:space="preserve">Přechodová lišta d+m</t>
  </si>
  <si>
    <t xml:space="preserve">582923553</t>
  </si>
  <si>
    <t xml:space="preserve">152</t>
  </si>
  <si>
    <t xml:space="preserve">998771202</t>
  </si>
  <si>
    <t xml:space="preserve">Přesun hmot procentní pro podlahy z dlaždic v objektech v přes 6 do 12 m</t>
  </si>
  <si>
    <t xml:space="preserve">714948595</t>
  </si>
  <si>
    <t xml:space="preserve">776</t>
  </si>
  <si>
    <t xml:space="preserve">Podlahy povlakové</t>
  </si>
  <si>
    <t xml:space="preserve">153</t>
  </si>
  <si>
    <t xml:space="preserve">776111116</t>
  </si>
  <si>
    <t xml:space="preserve">Odstranění zbytků lepidla z podkladu povlakových podlah broušením</t>
  </si>
  <si>
    <t xml:space="preserve">2107233430</t>
  </si>
  <si>
    <t xml:space="preserve">2,85+17,15+1+2,6</t>
  </si>
  <si>
    <t xml:space="preserve">154</t>
  </si>
  <si>
    <t xml:space="preserve">776121112</t>
  </si>
  <si>
    <t xml:space="preserve">Vodou ředitelná penetrace savého podkladu povlakových podlah</t>
  </si>
  <si>
    <t xml:space="preserve">53314732</t>
  </si>
  <si>
    <t xml:space="preserve">155</t>
  </si>
  <si>
    <t xml:space="preserve">776141112</t>
  </si>
  <si>
    <t xml:space="preserve">Vyrovnání podkladu povlakových podlah speciální stěrkou  tl přes 3 do 5 mm</t>
  </si>
  <si>
    <t xml:space="preserve">485821702</t>
  </si>
  <si>
    <t xml:space="preserve">156</t>
  </si>
  <si>
    <t xml:space="preserve">776201812</t>
  </si>
  <si>
    <t xml:space="preserve">Demontáž lepených povlakových podlah včetně lišt</t>
  </si>
  <si>
    <t xml:space="preserve">1324749491</t>
  </si>
  <si>
    <t xml:space="preserve">3,0+17,9+2,0+1,0</t>
  </si>
  <si>
    <t xml:space="preserve">157</t>
  </si>
  <si>
    <t xml:space="preserve">776221111</t>
  </si>
  <si>
    <t xml:space="preserve">Lepení pásů z PVC standardním lepidlem</t>
  </si>
  <si>
    <t xml:space="preserve">CS ÚRS 2021 02</t>
  </si>
  <si>
    <t xml:space="preserve">99379384</t>
  </si>
  <si>
    <t xml:space="preserve">158</t>
  </si>
  <si>
    <t xml:space="preserve">284-pc 1</t>
  </si>
  <si>
    <t xml:space="preserve">krytina podlahová  pvc</t>
  </si>
  <si>
    <t xml:space="preserve">72161739</t>
  </si>
  <si>
    <t xml:space="preserve">20*1,1 'Přepočtené koeficientem množství</t>
  </si>
  <si>
    <t xml:space="preserve">159</t>
  </si>
  <si>
    <t xml:space="preserve">776223112</t>
  </si>
  <si>
    <t xml:space="preserve">Spoj povlakových podlahovin z PVC svařováním za studena</t>
  </si>
  <si>
    <t xml:space="preserve">673114336</t>
  </si>
  <si>
    <t xml:space="preserve">160</t>
  </si>
  <si>
    <t xml:space="preserve">776421111</t>
  </si>
  <si>
    <t xml:space="preserve">Montáž a dod.obvodových lišt lepením</t>
  </si>
  <si>
    <t xml:space="preserve">-565597549</t>
  </si>
  <si>
    <t xml:space="preserve">(5,2+3,46+1,2+2,35)*2*1,1</t>
  </si>
  <si>
    <t xml:space="preserve">161</t>
  </si>
  <si>
    <t xml:space="preserve">998776202</t>
  </si>
  <si>
    <t xml:space="preserve">Přesun hmot procentní pro podlahy povlakové v objektech v přes 6 do 12 m</t>
  </si>
  <si>
    <t xml:space="preserve">237176820</t>
  </si>
  <si>
    <t xml:space="preserve">781</t>
  </si>
  <si>
    <t xml:space="preserve">Dokončovací práce - obklady</t>
  </si>
  <si>
    <t xml:space="preserve">162</t>
  </si>
  <si>
    <t xml:space="preserve">781121011</t>
  </si>
  <si>
    <t xml:space="preserve">Nátěr penetrační na stěnu</t>
  </si>
  <si>
    <t xml:space="preserve">-377297750</t>
  </si>
  <si>
    <t xml:space="preserve">"kuchyn"(2,2+0,6+0,3)*0,6+0,6*2*0,9</t>
  </si>
  <si>
    <t xml:space="preserve">"2,3"(0,85+1,18+1,3+2,0)*2,0*2-0,6*2*2-0,7*2</t>
  </si>
  <si>
    <t xml:space="preserve">163</t>
  </si>
  <si>
    <t xml:space="preserve">781131112</t>
  </si>
  <si>
    <t xml:space="preserve">Izolace pod obklad nátěrem nebo stěrkou ve dvou vrstvách</t>
  </si>
  <si>
    <t xml:space="preserve">-1573854493</t>
  </si>
  <si>
    <t xml:space="preserve">"3"(0,85+1,18)*2*2,0-0,6*2</t>
  </si>
  <si>
    <t xml:space="preserve">"2"1,2*1,5</t>
  </si>
  <si>
    <t xml:space="preserve">164</t>
  </si>
  <si>
    <t xml:space="preserve">781131241</t>
  </si>
  <si>
    <t xml:space="preserve">Izolace pod obklad těsnícími pásy vnitřní kout</t>
  </si>
  <si>
    <t xml:space="preserve">-108748440</t>
  </si>
  <si>
    <t xml:space="preserve">165</t>
  </si>
  <si>
    <t xml:space="preserve">781474114</t>
  </si>
  <si>
    <t xml:space="preserve">Montáž obkladů vnitřních keramických hladkých přes 19 do 22 ks/m2 lepených flexibilním lepidlem</t>
  </si>
  <si>
    <t xml:space="preserve">695073512</t>
  </si>
  <si>
    <t xml:space="preserve">20,46</t>
  </si>
  <si>
    <t xml:space="preserve">166</t>
  </si>
  <si>
    <t xml:space="preserve">59761040</t>
  </si>
  <si>
    <t xml:space="preserve">obklad keramický hladký přes 19 do 22ks/m2</t>
  </si>
  <si>
    <t xml:space="preserve">656299519</t>
  </si>
  <si>
    <t xml:space="preserve">20,46*1,1 'Přepočtené koeficientem množství</t>
  </si>
  <si>
    <t xml:space="preserve">167</t>
  </si>
  <si>
    <t xml:space="preserve">781477111</t>
  </si>
  <si>
    <t xml:space="preserve">Příplatek k montáži obkladů vnitřních keramických hladkých za plochu do 10 m2</t>
  </si>
  <si>
    <t xml:space="preserve">1228346782</t>
  </si>
  <si>
    <t xml:space="preserve">168</t>
  </si>
  <si>
    <t xml:space="preserve">781477114</t>
  </si>
  <si>
    <t xml:space="preserve">Příplatek k montáži obkladů vnitřních keramických hladkých za spárování tmelem dvousložkovým</t>
  </si>
  <si>
    <t xml:space="preserve">-1686283642</t>
  </si>
  <si>
    <t xml:space="preserve">169</t>
  </si>
  <si>
    <t xml:space="preserve">781495115</t>
  </si>
  <si>
    <t xml:space="preserve">Spárování vnitřních obkladů silikonem</t>
  </si>
  <si>
    <t xml:space="preserve">1500273271</t>
  </si>
  <si>
    <t xml:space="preserve">2,0*11+1,2*3+0,9</t>
  </si>
  <si>
    <t xml:space="preserve">170</t>
  </si>
  <si>
    <t xml:space="preserve">998781202</t>
  </si>
  <si>
    <t xml:space="preserve">Přesun hmot procentní pro obklady keramické v objektech v přes 6 do 12 m</t>
  </si>
  <si>
    <t xml:space="preserve">759779326</t>
  </si>
  <si>
    <t xml:space="preserve">783</t>
  </si>
  <si>
    <t xml:space="preserve">Dokončovací práce - nátěry</t>
  </si>
  <si>
    <t xml:space="preserve">171</t>
  </si>
  <si>
    <t xml:space="preserve">783306801</t>
  </si>
  <si>
    <t xml:space="preserve">Odstranění nátěru ze zámečnických konstrukcí obroušením</t>
  </si>
  <si>
    <t xml:space="preserve">1361804460</t>
  </si>
  <si>
    <t xml:space="preserve">4,8*0,25</t>
  </si>
  <si>
    <t xml:space="preserve">172</t>
  </si>
  <si>
    <t xml:space="preserve">783314101</t>
  </si>
  <si>
    <t xml:space="preserve">Základní jednonásobný syntetický nátěr zámečnických konstrukcí</t>
  </si>
  <si>
    <t xml:space="preserve">2053618358</t>
  </si>
  <si>
    <t xml:space="preserve">4,8*0,25*2+4,6*0,25</t>
  </si>
  <si>
    <t xml:space="preserve">173</t>
  </si>
  <si>
    <t xml:space="preserve">783315101</t>
  </si>
  <si>
    <t xml:space="preserve">Mezinátěr jednonásobný syntetický standardní zámečnických konstrukcí</t>
  </si>
  <si>
    <t xml:space="preserve">-1562971937</t>
  </si>
  <si>
    <t xml:space="preserve">174</t>
  </si>
  <si>
    <t xml:space="preserve">783317101</t>
  </si>
  <si>
    <t xml:space="preserve">Krycí jednonásobný syntetický standardní nátěr zámečnických konstrukcí</t>
  </si>
  <si>
    <t xml:space="preserve">67182025</t>
  </si>
  <si>
    <t xml:space="preserve">175</t>
  </si>
  <si>
    <t xml:space="preserve">783-pc1</t>
  </si>
  <si>
    <t xml:space="preserve">Odstranění nátěru, nátěr radiátoru a trub</t>
  </si>
  <si>
    <t xml:space="preserve">-604472906</t>
  </si>
  <si>
    <t xml:space="preserve">784</t>
  </si>
  <si>
    <t xml:space="preserve">Dokončovací práce - malby a tapety</t>
  </si>
  <si>
    <t xml:space="preserve">176</t>
  </si>
  <si>
    <t xml:space="preserve">784121001</t>
  </si>
  <si>
    <t xml:space="preserve">Oškrabání malby v mísnostech v do 3,80 m</t>
  </si>
  <si>
    <t xml:space="preserve">-481232783</t>
  </si>
  <si>
    <t xml:space="preserve">"1,4"2,85+17,13</t>
  </si>
  <si>
    <t xml:space="preserve">Mezisoučet</t>
  </si>
  <si>
    <t xml:space="preserve">"1"(2,35+1,2*2)*2,6</t>
  </si>
  <si>
    <t xml:space="preserve">"4"(3,46+4,7+1,3+5,2)*2,6</t>
  </si>
  <si>
    <t xml:space="preserve">177</t>
  </si>
  <si>
    <t xml:space="preserve">784121011</t>
  </si>
  <si>
    <t xml:space="preserve">Rozmývání podkladu po oškrabání malby v místnostech v do 3,80 m</t>
  </si>
  <si>
    <t xml:space="preserve">-614390558</t>
  </si>
  <si>
    <t xml:space="preserve">178</t>
  </si>
  <si>
    <t xml:space="preserve">784181101</t>
  </si>
  <si>
    <t xml:space="preserve">Základní akrylátová jednonásobná bezbarvá penetrace podkladu v místnostech v do 3,80 m</t>
  </si>
  <si>
    <t xml:space="preserve">151818400</t>
  </si>
  <si>
    <t xml:space="preserve">2,85+2,6+1+17,15"strop"</t>
  </si>
  <si>
    <t xml:space="preserve">(1,2+2,35+3,46+5,2)*2*2,6"1,4"</t>
  </si>
  <si>
    <t xml:space="preserve">(0,85+1,18)*2*0,6+4</t>
  </si>
  <si>
    <t xml:space="preserve">(1,3+2,0)*2*0,6+4</t>
  </si>
  <si>
    <t xml:space="preserve">179</t>
  </si>
  <si>
    <t xml:space="preserve">784221101</t>
  </si>
  <si>
    <t xml:space="preserve">Dvojnásobné bílé malby ze směsí za sucha dobře otěruvzdorných v místnostech do 3,80 m</t>
  </si>
  <si>
    <t xml:space="preserve">358416874</t>
  </si>
  <si>
    <t xml:space="preserve">HZS</t>
  </si>
  <si>
    <t xml:space="preserve">Hodinové zúčtovací sazby</t>
  </si>
  <si>
    <t xml:space="preserve">180</t>
  </si>
  <si>
    <t xml:space="preserve">HZS2211</t>
  </si>
  <si>
    <t xml:space="preserve">Hodinová zúčtovací sazba instalatér</t>
  </si>
  <si>
    <t xml:space="preserve">512</t>
  </si>
  <si>
    <t xml:space="preserve">-1996610132</t>
  </si>
  <si>
    <t xml:space="preserve">"drobné pomocné instalatérské práce"8</t>
  </si>
  <si>
    <t xml:space="preserve">181</t>
  </si>
  <si>
    <t xml:space="preserve">HZS2221</t>
  </si>
  <si>
    <t xml:space="preserve">Hodinová zúčtovací sazba topenář</t>
  </si>
  <si>
    <t xml:space="preserve">105341043</t>
  </si>
  <si>
    <t xml:space="preserve">"drobné pomocné topenářské práce"4</t>
  </si>
  <si>
    <t xml:space="preserve">182</t>
  </si>
  <si>
    <t xml:space="preserve">HZS2231</t>
  </si>
  <si>
    <t xml:space="preserve">Hodinová zúčtovací sazba elektrikář</t>
  </si>
  <si>
    <t xml:space="preserve">1849836589</t>
  </si>
  <si>
    <t xml:space="preserve">"drobné pomocné práce"8</t>
  </si>
  <si>
    <t xml:space="preserve">"nespecifikované práce na systému domovního telefonu"4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</si>
  <si>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</si>
  <si>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</si>
  <si>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</si>
  <si>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</si>
  <si>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183</t>
  </si>
  <si>
    <t xml:space="preserve">030001000</t>
  </si>
  <si>
    <t xml:space="preserve">Zařízení staveniště 1%</t>
  </si>
  <si>
    <t xml:space="preserve">1024</t>
  </si>
  <si>
    <t xml:space="preserve">-811588324</t>
  </si>
  <si>
    <t xml:space="preserve">VRN6</t>
  </si>
  <si>
    <t xml:space="preserve">Územní vlivy</t>
  </si>
  <si>
    <t xml:space="preserve">184</t>
  </si>
  <si>
    <t xml:space="preserve">062002000</t>
  </si>
  <si>
    <t xml:space="preserve">Ztížené dopravní podmínky 3,2%</t>
  </si>
  <si>
    <t xml:space="preserve">880881291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</si>
</sst>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1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name val="Arial CE"/>
      <family val="0"/>
      <charset val="1"/>
    </font>
    <font>
      <sz val="8"/>
      <color rgb="FF0000A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0000A8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C310:F449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Vondrakova9,13-e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č.13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Vondrákova 9,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15. 6. 2022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37.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'Vondrakova9,13-e - Oprava...'!J28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'Vondrakova9,13-e - Oprava...'!P140</f>
        <v>0</v>
      </c>
      <c r="AV95" s="94" t="n">
        <f aca="false">'Vondrakova9,13-e - Oprava...'!J31</f>
        <v>0</v>
      </c>
      <c r="AW95" s="94" t="n">
        <f aca="false">'Vondrakova9,13-e - Oprava...'!J32</f>
        <v>0</v>
      </c>
      <c r="AX95" s="94" t="n">
        <f aca="false">'Vondrakova9,13-e - Oprava...'!J33</f>
        <v>0</v>
      </c>
      <c r="AY95" s="94" t="n">
        <f aca="false">'Vondrakova9,13-e - Oprava...'!J34</f>
        <v>0</v>
      </c>
      <c r="AZ95" s="94" t="n">
        <f aca="false">'Vondrakova9,13-e - Oprava...'!F31</f>
        <v>0</v>
      </c>
      <c r="BA95" s="94" t="n">
        <f aca="false">'Vondrakova9,13-e - Oprava...'!F32</f>
        <v>0</v>
      </c>
      <c r="BB95" s="94" t="n">
        <f aca="false">'Vondrakova9,13-e - Oprava...'!F33</f>
        <v>0</v>
      </c>
      <c r="BC95" s="94" t="n">
        <f aca="false">'Vondrakova9,13-e - Oprava...'!F34</f>
        <v>0</v>
      </c>
      <c r="BD95" s="96" t="n">
        <f aca="false">'Vondrakova9,13-e - Oprava...'!F35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Vondrakova9,13-e - Oprava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449"/>
  <sheetViews>
    <sheetView showFormulas="false" showGridLines="false" showRowColHeaders="true" showZeros="true" rightToLeft="false" tabSelected="true" showOutlineSymbols="true" defaultGridColor="true" view="normal" topLeftCell="A420" colorId="64" zoomScale="100" zoomScaleNormal="100" zoomScalePageLayoutView="100" workbookViewId="0">
      <selection pane="topLeft" activeCell="C310" activeCellId="0" sqref="C310:F449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15. 6. 2022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ROUND(J140,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ROUND((SUM(BE140:BE447)),  2)</f>
        <v>0</v>
      </c>
      <c r="G31" s="22"/>
      <c r="H31" s="22"/>
      <c r="I31" s="112" t="n">
        <v>0.21</v>
      </c>
      <c r="J31" s="111" t="n">
        <f aca="false">ROUND(((SUM(BE140:BE447))*I31),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ROUND((SUM(BF140:BF447)),  2)</f>
        <v>0</v>
      </c>
      <c r="G32" s="22"/>
      <c r="H32" s="22"/>
      <c r="I32" s="112" t="n">
        <v>0.15</v>
      </c>
      <c r="J32" s="111" t="n">
        <f aca="false">ROUND(((SUM(BF140:BF447))*I32),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ROUND((SUM(BG140:BG447)),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ROUND((SUM(BH140:BH447)),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ROUND((SUM(BI140:BI447)),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č.13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Vondrákova 9, Brno</v>
      </c>
      <c r="G87" s="22"/>
      <c r="H87" s="22"/>
      <c r="I87" s="15" t="s">
        <v>21</v>
      </c>
      <c r="J87" s="101" t="str">
        <f aca="false">IF(J10="","",J10)</f>
        <v>15. 6. 2022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MMB,OSM,Husova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J140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J141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J142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J144</f>
        <v>0</v>
      </c>
      <c r="L97" s="131"/>
    </row>
    <row r="98" s="130" customFormat="true" ht="19.95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J154</f>
        <v>0</v>
      </c>
      <c r="L98" s="131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J197</f>
        <v>0</v>
      </c>
      <c r="L99" s="131"/>
    </row>
    <row r="100" s="130" customFormat="true" ht="19.95" hidden="false" customHeight="true" outlineLevel="0" collapsed="false">
      <c r="B100" s="131"/>
      <c r="D100" s="132" t="s">
        <v>92</v>
      </c>
      <c r="E100" s="133"/>
      <c r="F100" s="133"/>
      <c r="G100" s="133"/>
      <c r="H100" s="133"/>
      <c r="I100" s="133"/>
      <c r="J100" s="134" t="n">
        <f aca="false">J215</f>
        <v>0</v>
      </c>
      <c r="L100" s="131"/>
    </row>
    <row r="101" s="130" customFormat="true" ht="19.95" hidden="false" customHeight="true" outlineLevel="0" collapsed="false">
      <c r="B101" s="131"/>
      <c r="D101" s="132" t="s">
        <v>93</v>
      </c>
      <c r="E101" s="133"/>
      <c r="F101" s="133"/>
      <c r="G101" s="133"/>
      <c r="H101" s="133"/>
      <c r="I101" s="133"/>
      <c r="J101" s="134" t="n">
        <f aca="false">J221</f>
        <v>0</v>
      </c>
      <c r="L101" s="131"/>
    </row>
    <row r="102" s="125" customFormat="true" ht="24.95" hidden="false" customHeight="true" outlineLevel="0" collapsed="false">
      <c r="B102" s="126"/>
      <c r="D102" s="127" t="s">
        <v>94</v>
      </c>
      <c r="E102" s="128"/>
      <c r="F102" s="128"/>
      <c r="G102" s="128"/>
      <c r="H102" s="128"/>
      <c r="I102" s="128"/>
      <c r="J102" s="129" t="n">
        <f aca="false">J223</f>
        <v>0</v>
      </c>
      <c r="L102" s="126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J224</f>
        <v>0</v>
      </c>
      <c r="L103" s="131"/>
    </row>
    <row r="104" s="130" customFormat="true" ht="19.95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J245</f>
        <v>0</v>
      </c>
      <c r="L104" s="131"/>
    </row>
    <row r="105" s="130" customFormat="true" ht="19.95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J263</f>
        <v>0</v>
      </c>
      <c r="L105" s="131"/>
    </row>
    <row r="106" s="130" customFormat="true" ht="19.95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J276</f>
        <v>0</v>
      </c>
      <c r="L106" s="131"/>
    </row>
    <row r="107" s="130" customFormat="true" ht="19.95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J280</f>
        <v>0</v>
      </c>
      <c r="L107" s="131"/>
    </row>
    <row r="108" s="130" customFormat="true" ht="19.95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J283</f>
        <v>0</v>
      </c>
      <c r="L108" s="131"/>
    </row>
    <row r="109" s="130" customFormat="true" ht="19.95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J287</f>
        <v>0</v>
      </c>
      <c r="L109" s="131"/>
    </row>
    <row r="110" s="130" customFormat="true" ht="19.95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J331</f>
        <v>0</v>
      </c>
      <c r="L110" s="131"/>
    </row>
    <row r="111" s="130" customFormat="true" ht="19.95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J337</f>
        <v>0</v>
      </c>
      <c r="L111" s="131"/>
    </row>
    <row r="112" s="130" customFormat="true" ht="19.95" hidden="false" customHeight="true" outlineLevel="0" collapsed="false">
      <c r="B112" s="131"/>
      <c r="D112" s="132" t="s">
        <v>104</v>
      </c>
      <c r="E112" s="133"/>
      <c r="F112" s="133"/>
      <c r="G112" s="133"/>
      <c r="H112" s="133"/>
      <c r="I112" s="133"/>
      <c r="J112" s="134" t="n">
        <f aca="false">J341</f>
        <v>0</v>
      </c>
      <c r="L112" s="131"/>
    </row>
    <row r="113" s="130" customFormat="true" ht="19.95" hidden="false" customHeight="true" outlineLevel="0" collapsed="false">
      <c r="B113" s="131"/>
      <c r="D113" s="132" t="s">
        <v>105</v>
      </c>
      <c r="E113" s="133"/>
      <c r="F113" s="133"/>
      <c r="G113" s="133"/>
      <c r="H113" s="133"/>
      <c r="I113" s="133"/>
      <c r="J113" s="134" t="n">
        <f aca="false">J346</f>
        <v>0</v>
      </c>
      <c r="L113" s="131"/>
    </row>
    <row r="114" s="130" customFormat="true" ht="19.95" hidden="false" customHeight="true" outlineLevel="0" collapsed="false">
      <c r="B114" s="131"/>
      <c r="D114" s="132" t="s">
        <v>106</v>
      </c>
      <c r="E114" s="133"/>
      <c r="F114" s="133"/>
      <c r="G114" s="133"/>
      <c r="H114" s="133"/>
      <c r="I114" s="133"/>
      <c r="J114" s="134" t="n">
        <f aca="false">J357</f>
        <v>0</v>
      </c>
      <c r="L114" s="131"/>
    </row>
    <row r="115" s="130" customFormat="true" ht="19.95" hidden="false" customHeight="true" outlineLevel="0" collapsed="false">
      <c r="B115" s="131"/>
      <c r="D115" s="132" t="s">
        <v>107</v>
      </c>
      <c r="E115" s="133"/>
      <c r="F115" s="133"/>
      <c r="G115" s="133"/>
      <c r="H115" s="133"/>
      <c r="I115" s="133"/>
      <c r="J115" s="134" t="n">
        <f aca="false">J374</f>
        <v>0</v>
      </c>
      <c r="L115" s="131"/>
    </row>
    <row r="116" s="130" customFormat="true" ht="19.95" hidden="false" customHeight="true" outlineLevel="0" collapsed="false">
      <c r="B116" s="131"/>
      <c r="D116" s="132" t="s">
        <v>108</v>
      </c>
      <c r="E116" s="133"/>
      <c r="F116" s="133"/>
      <c r="G116" s="133"/>
      <c r="H116" s="133"/>
      <c r="I116" s="133"/>
      <c r="J116" s="134" t="n">
        <f aca="false">J390</f>
        <v>0</v>
      </c>
      <c r="L116" s="131"/>
    </row>
    <row r="117" s="130" customFormat="true" ht="19.95" hidden="false" customHeight="true" outlineLevel="0" collapsed="false">
      <c r="B117" s="131"/>
      <c r="D117" s="132" t="s">
        <v>109</v>
      </c>
      <c r="E117" s="133"/>
      <c r="F117" s="133"/>
      <c r="G117" s="133"/>
      <c r="H117" s="133"/>
      <c r="I117" s="133"/>
      <c r="J117" s="134" t="n">
        <f aca="false">J409</f>
        <v>0</v>
      </c>
      <c r="L117" s="131"/>
    </row>
    <row r="118" s="130" customFormat="true" ht="19.95" hidden="false" customHeight="true" outlineLevel="0" collapsed="false">
      <c r="B118" s="131"/>
      <c r="D118" s="132" t="s">
        <v>110</v>
      </c>
      <c r="E118" s="133"/>
      <c r="F118" s="133"/>
      <c r="G118" s="133"/>
      <c r="H118" s="133"/>
      <c r="I118" s="133"/>
      <c r="J118" s="134" t="n">
        <f aca="false">J417</f>
        <v>0</v>
      </c>
      <c r="L118" s="131"/>
    </row>
    <row r="119" s="125" customFormat="true" ht="24.95" hidden="false" customHeight="true" outlineLevel="0" collapsed="false">
      <c r="B119" s="126"/>
      <c r="D119" s="127" t="s">
        <v>111</v>
      </c>
      <c r="E119" s="128"/>
      <c r="F119" s="128"/>
      <c r="G119" s="128"/>
      <c r="H119" s="128"/>
      <c r="I119" s="128"/>
      <c r="J119" s="129" t="n">
        <f aca="false">J432</f>
        <v>0</v>
      </c>
      <c r="L119" s="126"/>
    </row>
    <row r="120" s="125" customFormat="true" ht="24.95" hidden="false" customHeight="true" outlineLevel="0" collapsed="false">
      <c r="B120" s="126"/>
      <c r="D120" s="127" t="s">
        <v>112</v>
      </c>
      <c r="E120" s="128"/>
      <c r="F120" s="128"/>
      <c r="G120" s="128"/>
      <c r="H120" s="128"/>
      <c r="I120" s="128"/>
      <c r="J120" s="129" t="n">
        <f aca="false">J443</f>
        <v>0</v>
      </c>
      <c r="L120" s="126"/>
    </row>
    <row r="121" s="130" customFormat="true" ht="19.95" hidden="false" customHeight="true" outlineLevel="0" collapsed="false">
      <c r="B121" s="131"/>
      <c r="D121" s="132" t="s">
        <v>113</v>
      </c>
      <c r="E121" s="133"/>
      <c r="F121" s="133"/>
      <c r="G121" s="133"/>
      <c r="H121" s="133"/>
      <c r="I121" s="133"/>
      <c r="J121" s="134" t="n">
        <f aca="false">J444</f>
        <v>0</v>
      </c>
      <c r="L121" s="131"/>
    </row>
    <row r="122" s="130" customFormat="true" ht="19.95" hidden="false" customHeight="true" outlineLevel="0" collapsed="false">
      <c r="B122" s="131"/>
      <c r="D122" s="132" t="s">
        <v>114</v>
      </c>
      <c r="E122" s="133"/>
      <c r="F122" s="133"/>
      <c r="G122" s="133"/>
      <c r="H122" s="133"/>
      <c r="I122" s="133"/>
      <c r="J122" s="134" t="n">
        <f aca="false">J446</f>
        <v>0</v>
      </c>
      <c r="L122" s="131"/>
    </row>
    <row r="123" s="27" customFormat="true" ht="21.85" hidden="false" customHeight="true" outlineLevel="0" collapsed="false">
      <c r="A123" s="22"/>
      <c r="B123" s="23"/>
      <c r="C123" s="22"/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8" s="27" customFormat="true" ht="6.95" hidden="false" customHeight="true" outlineLevel="0" collapsed="false">
      <c r="A128" s="22"/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24.95" hidden="false" customHeight="true" outlineLevel="0" collapsed="false">
      <c r="A129" s="22"/>
      <c r="B129" s="23"/>
      <c r="C129" s="7" t="s">
        <v>115</v>
      </c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6.95" hidden="false" customHeight="true" outlineLevel="0" collapsed="false">
      <c r="A130" s="22"/>
      <c r="B130" s="23"/>
      <c r="C130" s="22"/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2" hidden="false" customHeight="true" outlineLevel="0" collapsed="false">
      <c r="A131" s="22"/>
      <c r="B131" s="23"/>
      <c r="C131" s="15" t="s">
        <v>15</v>
      </c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6.5" hidden="false" customHeight="true" outlineLevel="0" collapsed="false">
      <c r="A132" s="22"/>
      <c r="B132" s="23"/>
      <c r="C132" s="22"/>
      <c r="D132" s="22"/>
      <c r="E132" s="100" t="str">
        <f aca="false">E7</f>
        <v>Oprava bytu č.13</v>
      </c>
      <c r="F132" s="100"/>
      <c r="G132" s="100"/>
      <c r="H132" s="100"/>
      <c r="I132" s="22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6.95" hidden="false" customHeight="true" outlineLevel="0" collapsed="false">
      <c r="A133" s="22"/>
      <c r="B133" s="23"/>
      <c r="C133" s="22"/>
      <c r="D133" s="22"/>
      <c r="E133" s="22"/>
      <c r="F133" s="22"/>
      <c r="G133" s="22"/>
      <c r="H133" s="22"/>
      <c r="I133" s="22"/>
      <c r="J133" s="22"/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2" hidden="false" customHeight="true" outlineLevel="0" collapsed="false">
      <c r="A134" s="22"/>
      <c r="B134" s="23"/>
      <c r="C134" s="15" t="s">
        <v>19</v>
      </c>
      <c r="D134" s="22"/>
      <c r="E134" s="22"/>
      <c r="F134" s="16" t="str">
        <f aca="false">F10</f>
        <v>Vondrákova 9, Brno</v>
      </c>
      <c r="G134" s="22"/>
      <c r="H134" s="22"/>
      <c r="I134" s="15" t="s">
        <v>21</v>
      </c>
      <c r="J134" s="101" t="str">
        <f aca="false">IF(J10="","",J10)</f>
        <v>15. 6. 2022</v>
      </c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6.95" hidden="false" customHeight="true" outlineLevel="0" collapsed="false">
      <c r="A135" s="22"/>
      <c r="B135" s="23"/>
      <c r="C135" s="22"/>
      <c r="D135" s="22"/>
      <c r="E135" s="22"/>
      <c r="F135" s="22"/>
      <c r="G135" s="22"/>
      <c r="H135" s="22"/>
      <c r="I135" s="22"/>
      <c r="J135" s="22"/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15.15" hidden="false" customHeight="true" outlineLevel="0" collapsed="false">
      <c r="A136" s="22"/>
      <c r="B136" s="23"/>
      <c r="C136" s="15" t="s">
        <v>23</v>
      </c>
      <c r="D136" s="22"/>
      <c r="E136" s="22"/>
      <c r="F136" s="16" t="str">
        <f aca="false">E13</f>
        <v>MMB,OSM,Husova 3,Brno</v>
      </c>
      <c r="G136" s="22"/>
      <c r="H136" s="22"/>
      <c r="I136" s="15" t="s">
        <v>29</v>
      </c>
      <c r="J136" s="121" t="str">
        <f aca="false">E19</f>
        <v>Radka Volková</v>
      </c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27" customFormat="true" ht="15.15" hidden="false" customHeight="true" outlineLevel="0" collapsed="false">
      <c r="A137" s="22"/>
      <c r="B137" s="23"/>
      <c r="C137" s="15" t="s">
        <v>27</v>
      </c>
      <c r="D137" s="22"/>
      <c r="E137" s="22"/>
      <c r="F137" s="16" t="str">
        <f aca="false">IF(E16="","",E16)</f>
        <v>Vyplň údaj</v>
      </c>
      <c r="G137" s="22"/>
      <c r="H137" s="22"/>
      <c r="I137" s="15" t="s">
        <v>32</v>
      </c>
      <c r="J137" s="121" t="str">
        <f aca="false">E22</f>
        <v>Radka Volková</v>
      </c>
      <c r="K137" s="22"/>
      <c r="L137" s="39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</row>
    <row r="138" s="27" customFormat="true" ht="10.3" hidden="false" customHeight="true" outlineLevel="0" collapsed="false">
      <c r="A138" s="22"/>
      <c r="B138" s="23"/>
      <c r="C138" s="22"/>
      <c r="D138" s="22"/>
      <c r="E138" s="22"/>
      <c r="F138" s="22"/>
      <c r="G138" s="22"/>
      <c r="H138" s="22"/>
      <c r="I138" s="22"/>
      <c r="J138" s="22"/>
      <c r="K138" s="22"/>
      <c r="L138" s="39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</row>
    <row r="139" s="141" customFormat="true" ht="29.3" hidden="false" customHeight="true" outlineLevel="0" collapsed="false">
      <c r="A139" s="135"/>
      <c r="B139" s="136"/>
      <c r="C139" s="137" t="s">
        <v>116</v>
      </c>
      <c r="D139" s="138" t="s">
        <v>59</v>
      </c>
      <c r="E139" s="138" t="s">
        <v>55</v>
      </c>
      <c r="F139" s="138" t="s">
        <v>56</v>
      </c>
      <c r="G139" s="138" t="s">
        <v>117</v>
      </c>
      <c r="H139" s="138" t="s">
        <v>118</v>
      </c>
      <c r="I139" s="138" t="s">
        <v>119</v>
      </c>
      <c r="J139" s="138" t="s">
        <v>84</v>
      </c>
      <c r="K139" s="139" t="s">
        <v>120</v>
      </c>
      <c r="L139" s="140"/>
      <c r="M139" s="68"/>
      <c r="N139" s="69" t="s">
        <v>38</v>
      </c>
      <c r="O139" s="69" t="s">
        <v>121</v>
      </c>
      <c r="P139" s="69" t="s">
        <v>122</v>
      </c>
      <c r="Q139" s="69" t="s">
        <v>123</v>
      </c>
      <c r="R139" s="69" t="s">
        <v>124</v>
      </c>
      <c r="S139" s="69" t="s">
        <v>125</v>
      </c>
      <c r="T139" s="70" t="s">
        <v>126</v>
      </c>
      <c r="U139" s="135"/>
      <c r="V139" s="135"/>
      <c r="W139" s="135"/>
      <c r="X139" s="135"/>
      <c r="Y139" s="135"/>
      <c r="Z139" s="135"/>
      <c r="AA139" s="135"/>
      <c r="AB139" s="135"/>
      <c r="AC139" s="135"/>
      <c r="AD139" s="135"/>
      <c r="AE139" s="135"/>
    </row>
    <row r="140" s="27" customFormat="true" ht="22.8" hidden="false" customHeight="true" outlineLevel="0" collapsed="false">
      <c r="A140" s="22"/>
      <c r="B140" s="23"/>
      <c r="C140" s="76" t="s">
        <v>127</v>
      </c>
      <c r="D140" s="22"/>
      <c r="E140" s="22"/>
      <c r="F140" s="22"/>
      <c r="G140" s="22"/>
      <c r="H140" s="22"/>
      <c r="I140" s="22"/>
      <c r="J140" s="142" t="n">
        <f aca="false">BK140</f>
        <v>0</v>
      </c>
      <c r="K140" s="22"/>
      <c r="L140" s="23"/>
      <c r="M140" s="71"/>
      <c r="N140" s="58"/>
      <c r="O140" s="72"/>
      <c r="P140" s="143" t="n">
        <f aca="false">P141+P223+P432+P443</f>
        <v>0</v>
      </c>
      <c r="Q140" s="72"/>
      <c r="R140" s="143" t="n">
        <f aca="false">R141+R223+R432+R443</f>
        <v>4.17788918</v>
      </c>
      <c r="S140" s="72"/>
      <c r="T140" s="144" t="n">
        <f aca="false">T141+T223+T432+T443</f>
        <v>2.52470726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T140" s="3" t="s">
        <v>73</v>
      </c>
      <c r="AU140" s="3" t="s">
        <v>86</v>
      </c>
      <c r="BK140" s="145" t="n">
        <f aca="false">BK141+BK223+BK432+BK443</f>
        <v>0</v>
      </c>
    </row>
    <row r="141" s="146" customFormat="true" ht="25.9" hidden="false" customHeight="true" outlineLevel="0" collapsed="false">
      <c r="B141" s="147"/>
      <c r="D141" s="148" t="s">
        <v>73</v>
      </c>
      <c r="E141" s="149" t="s">
        <v>128</v>
      </c>
      <c r="F141" s="149" t="s">
        <v>129</v>
      </c>
      <c r="I141" s="150"/>
      <c r="J141" s="151" t="n">
        <f aca="false">BK141</f>
        <v>0</v>
      </c>
      <c r="L141" s="147"/>
      <c r="M141" s="152"/>
      <c r="N141" s="153"/>
      <c r="O141" s="153"/>
      <c r="P141" s="154" t="n">
        <f aca="false">P142+P144+P154+P197+P215+P221</f>
        <v>0</v>
      </c>
      <c r="Q141" s="153"/>
      <c r="R141" s="154" t="n">
        <f aca="false">R142+R144+R154+R197+R215+R221</f>
        <v>2.66449184</v>
      </c>
      <c r="S141" s="153"/>
      <c r="T141" s="155" t="n">
        <f aca="false">T142+T144+T154+T197+T215+T221</f>
        <v>1.932497</v>
      </c>
      <c r="AR141" s="148" t="s">
        <v>79</v>
      </c>
      <c r="AT141" s="156" t="s">
        <v>73</v>
      </c>
      <c r="AU141" s="156" t="s">
        <v>74</v>
      </c>
      <c r="AY141" s="148" t="s">
        <v>130</v>
      </c>
      <c r="BK141" s="157" t="n">
        <f aca="false">BK142+BK144+BK154+BK197+BK215+BK221</f>
        <v>0</v>
      </c>
    </row>
    <row r="142" s="146" customFormat="true" ht="22.8" hidden="false" customHeight="true" outlineLevel="0" collapsed="false">
      <c r="B142" s="147"/>
      <c r="D142" s="148" t="s">
        <v>73</v>
      </c>
      <c r="E142" s="158" t="s">
        <v>79</v>
      </c>
      <c r="F142" s="158" t="s">
        <v>131</v>
      </c>
      <c r="I142" s="150"/>
      <c r="J142" s="159" t="n">
        <f aca="false">BK142</f>
        <v>0</v>
      </c>
      <c r="L142" s="147"/>
      <c r="M142" s="152"/>
      <c r="N142" s="153"/>
      <c r="O142" s="153"/>
      <c r="P142" s="154" t="n">
        <f aca="false">P143</f>
        <v>0</v>
      </c>
      <c r="Q142" s="153"/>
      <c r="R142" s="154" t="n">
        <f aca="false">R143</f>
        <v>0</v>
      </c>
      <c r="S142" s="153"/>
      <c r="T142" s="155" t="n">
        <f aca="false">T143</f>
        <v>0</v>
      </c>
      <c r="AR142" s="148" t="s">
        <v>79</v>
      </c>
      <c r="AT142" s="156" t="s">
        <v>73</v>
      </c>
      <c r="AU142" s="156" t="s">
        <v>79</v>
      </c>
      <c r="AY142" s="148" t="s">
        <v>130</v>
      </c>
      <c r="BK142" s="157" t="n">
        <f aca="false">BK143</f>
        <v>0</v>
      </c>
    </row>
    <row r="143" s="27" customFormat="true" ht="16.5" hidden="false" customHeight="true" outlineLevel="0" collapsed="false">
      <c r="A143" s="22"/>
      <c r="B143" s="160"/>
      <c r="C143" s="161" t="s">
        <v>79</v>
      </c>
      <c r="D143" s="161" t="s">
        <v>132</v>
      </c>
      <c r="E143" s="162" t="s">
        <v>133</v>
      </c>
      <c r="F143" s="163" t="s">
        <v>134</v>
      </c>
      <c r="G143" s="164" t="s">
        <v>135</v>
      </c>
      <c r="H143" s="165" t="n">
        <v>1</v>
      </c>
      <c r="I143" s="166"/>
      <c r="J143" s="167" t="n">
        <f aca="false">ROUND(I143*H143,2)</f>
        <v>0</v>
      </c>
      <c r="K143" s="163"/>
      <c r="L143" s="23"/>
      <c r="M143" s="168"/>
      <c r="N143" s="169" t="s">
        <v>40</v>
      </c>
      <c r="O143" s="60"/>
      <c r="P143" s="170" t="n">
        <f aca="false">O143*H143</f>
        <v>0</v>
      </c>
      <c r="Q143" s="170" t="n">
        <v>0</v>
      </c>
      <c r="R143" s="170" t="n">
        <f aca="false">Q143*H143</f>
        <v>0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136</v>
      </c>
      <c r="AT143" s="172" t="s">
        <v>132</v>
      </c>
      <c r="AU143" s="172" t="s">
        <v>137</v>
      </c>
      <c r="AY143" s="3" t="s">
        <v>130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137</v>
      </c>
      <c r="BK143" s="173" t="n">
        <f aca="false">ROUND(I143*H143,2)</f>
        <v>0</v>
      </c>
      <c r="BL143" s="3" t="s">
        <v>136</v>
      </c>
      <c r="BM143" s="172" t="s">
        <v>138</v>
      </c>
    </row>
    <row r="144" s="146" customFormat="true" ht="22.8" hidden="false" customHeight="true" outlineLevel="0" collapsed="false">
      <c r="B144" s="147"/>
      <c r="D144" s="148" t="s">
        <v>73</v>
      </c>
      <c r="E144" s="158" t="s">
        <v>139</v>
      </c>
      <c r="F144" s="158" t="s">
        <v>140</v>
      </c>
      <c r="I144" s="150"/>
      <c r="J144" s="159" t="n">
        <f aca="false">BK144</f>
        <v>0</v>
      </c>
      <c r="L144" s="147"/>
      <c r="M144" s="152"/>
      <c r="N144" s="153"/>
      <c r="O144" s="153"/>
      <c r="P144" s="154" t="n">
        <f aca="false">SUM(P145:P153)</f>
        <v>0</v>
      </c>
      <c r="Q144" s="153"/>
      <c r="R144" s="154" t="n">
        <f aca="false">SUM(R145:R153)</f>
        <v>0.9854648</v>
      </c>
      <c r="S144" s="153"/>
      <c r="T144" s="155" t="n">
        <f aca="false">SUM(T145:T153)</f>
        <v>0</v>
      </c>
      <c r="AR144" s="148" t="s">
        <v>79</v>
      </c>
      <c r="AT144" s="156" t="s">
        <v>73</v>
      </c>
      <c r="AU144" s="156" t="s">
        <v>79</v>
      </c>
      <c r="AY144" s="148" t="s">
        <v>130</v>
      </c>
      <c r="BK144" s="157" t="n">
        <f aca="false">SUM(BK145:BK153)</f>
        <v>0</v>
      </c>
    </row>
    <row r="145" s="27" customFormat="true" ht="24.15" hidden="false" customHeight="true" outlineLevel="0" collapsed="false">
      <c r="A145" s="22"/>
      <c r="B145" s="160"/>
      <c r="C145" s="161" t="s">
        <v>137</v>
      </c>
      <c r="D145" s="161" t="s">
        <v>132</v>
      </c>
      <c r="E145" s="162" t="s">
        <v>141</v>
      </c>
      <c r="F145" s="163" t="s">
        <v>142</v>
      </c>
      <c r="G145" s="164" t="s">
        <v>143</v>
      </c>
      <c r="H145" s="165" t="n">
        <v>3.8</v>
      </c>
      <c r="I145" s="166"/>
      <c r="J145" s="167" t="n">
        <f aca="false">ROUND(I145*H145,2)</f>
        <v>0</v>
      </c>
      <c r="K145" s="163"/>
      <c r="L145" s="23"/>
      <c r="M145" s="168"/>
      <c r="N145" s="169" t="s">
        <v>40</v>
      </c>
      <c r="O145" s="60"/>
      <c r="P145" s="170" t="n">
        <f aca="false">O145*H145</f>
        <v>0</v>
      </c>
      <c r="Q145" s="170" t="n">
        <v>0.05012</v>
      </c>
      <c r="R145" s="170" t="n">
        <f aca="false">Q145*H145</f>
        <v>0.190456</v>
      </c>
      <c r="S145" s="170" t="n">
        <v>0</v>
      </c>
      <c r="T145" s="17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136</v>
      </c>
      <c r="AT145" s="172" t="s">
        <v>132</v>
      </c>
      <c r="AU145" s="172" t="s">
        <v>137</v>
      </c>
      <c r="AY145" s="3" t="s">
        <v>130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137</v>
      </c>
      <c r="BK145" s="173" t="n">
        <f aca="false">ROUND(I145*H145,2)</f>
        <v>0</v>
      </c>
      <c r="BL145" s="3" t="s">
        <v>136</v>
      </c>
      <c r="BM145" s="172" t="s">
        <v>144</v>
      </c>
    </row>
    <row r="146" s="174" customFormat="true" ht="12.8" hidden="false" customHeight="false" outlineLevel="0" collapsed="false">
      <c r="B146" s="175"/>
      <c r="D146" s="176" t="s">
        <v>145</v>
      </c>
      <c r="E146" s="177"/>
      <c r="F146" s="178" t="s">
        <v>146</v>
      </c>
      <c r="H146" s="179" t="n">
        <v>3.8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145</v>
      </c>
      <c r="AU146" s="177" t="s">
        <v>137</v>
      </c>
      <c r="AV146" s="174" t="s">
        <v>137</v>
      </c>
      <c r="AW146" s="174" t="s">
        <v>31</v>
      </c>
      <c r="AX146" s="174" t="s">
        <v>79</v>
      </c>
      <c r="AY146" s="177" t="s">
        <v>130</v>
      </c>
    </row>
    <row r="147" s="27" customFormat="true" ht="24.15" hidden="false" customHeight="true" outlineLevel="0" collapsed="false">
      <c r="A147" s="22"/>
      <c r="B147" s="160"/>
      <c r="C147" s="161" t="s">
        <v>139</v>
      </c>
      <c r="D147" s="161" t="s">
        <v>132</v>
      </c>
      <c r="E147" s="162" t="s">
        <v>147</v>
      </c>
      <c r="F147" s="163" t="s">
        <v>148</v>
      </c>
      <c r="G147" s="164" t="s">
        <v>143</v>
      </c>
      <c r="H147" s="165" t="n">
        <v>4</v>
      </c>
      <c r="I147" s="166"/>
      <c r="J147" s="167" t="n">
        <f aca="false">ROUND(I147*H147,2)</f>
        <v>0</v>
      </c>
      <c r="K147" s="163"/>
      <c r="L147" s="23"/>
      <c r="M147" s="168"/>
      <c r="N147" s="169" t="s">
        <v>40</v>
      </c>
      <c r="O147" s="60"/>
      <c r="P147" s="170" t="n">
        <f aca="false">O147*H147</f>
        <v>0</v>
      </c>
      <c r="Q147" s="170" t="n">
        <v>0.05898</v>
      </c>
      <c r="R147" s="170" t="n">
        <f aca="false">Q147*H147</f>
        <v>0.23592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136</v>
      </c>
      <c r="AT147" s="172" t="s">
        <v>132</v>
      </c>
      <c r="AU147" s="172" t="s">
        <v>137</v>
      </c>
      <c r="AY147" s="3" t="s">
        <v>130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137</v>
      </c>
      <c r="BK147" s="173" t="n">
        <f aca="false">ROUND(I147*H147,2)</f>
        <v>0</v>
      </c>
      <c r="BL147" s="3" t="s">
        <v>136</v>
      </c>
      <c r="BM147" s="172" t="s">
        <v>149</v>
      </c>
    </row>
    <row r="148" s="174" customFormat="true" ht="12.8" hidden="false" customHeight="false" outlineLevel="0" collapsed="false">
      <c r="B148" s="175"/>
      <c r="D148" s="176" t="s">
        <v>145</v>
      </c>
      <c r="E148" s="177"/>
      <c r="F148" s="178" t="s">
        <v>150</v>
      </c>
      <c r="H148" s="179" t="n">
        <v>4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145</v>
      </c>
      <c r="AU148" s="177" t="s">
        <v>137</v>
      </c>
      <c r="AV148" s="174" t="s">
        <v>137</v>
      </c>
      <c r="AW148" s="174" t="s">
        <v>31</v>
      </c>
      <c r="AX148" s="174" t="s">
        <v>79</v>
      </c>
      <c r="AY148" s="177" t="s">
        <v>130</v>
      </c>
    </row>
    <row r="149" s="27" customFormat="true" ht="16.5" hidden="false" customHeight="true" outlineLevel="0" collapsed="false">
      <c r="A149" s="22"/>
      <c r="B149" s="160"/>
      <c r="C149" s="161" t="s">
        <v>136</v>
      </c>
      <c r="D149" s="161" t="s">
        <v>132</v>
      </c>
      <c r="E149" s="162" t="s">
        <v>151</v>
      </c>
      <c r="F149" s="163" t="s">
        <v>152</v>
      </c>
      <c r="G149" s="164" t="s">
        <v>153</v>
      </c>
      <c r="H149" s="165" t="n">
        <v>1</v>
      </c>
      <c r="I149" s="166"/>
      <c r="J149" s="167" t="n">
        <f aca="false">ROUND(I149*H149,2)</f>
        <v>0</v>
      </c>
      <c r="K149" s="163"/>
      <c r="L149" s="23"/>
      <c r="M149" s="168"/>
      <c r="N149" s="169" t="s">
        <v>40</v>
      </c>
      <c r="O149" s="60"/>
      <c r="P149" s="170" t="n">
        <f aca="false">O149*H149</f>
        <v>0</v>
      </c>
      <c r="Q149" s="170" t="n">
        <v>0.05898</v>
      </c>
      <c r="R149" s="170" t="n">
        <f aca="false">Q149*H149</f>
        <v>0.05898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136</v>
      </c>
      <c r="AT149" s="172" t="s">
        <v>132</v>
      </c>
      <c r="AU149" s="172" t="s">
        <v>137</v>
      </c>
      <c r="AY149" s="3" t="s">
        <v>130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137</v>
      </c>
      <c r="BK149" s="173" t="n">
        <f aca="false">ROUND(I149*H149,2)</f>
        <v>0</v>
      </c>
      <c r="BL149" s="3" t="s">
        <v>136</v>
      </c>
      <c r="BM149" s="172" t="s">
        <v>154</v>
      </c>
    </row>
    <row r="150" s="27" customFormat="true" ht="24.15" hidden="false" customHeight="true" outlineLevel="0" collapsed="false">
      <c r="A150" s="22"/>
      <c r="B150" s="160"/>
      <c r="C150" s="161" t="s">
        <v>155</v>
      </c>
      <c r="D150" s="161" t="s">
        <v>132</v>
      </c>
      <c r="E150" s="162" t="s">
        <v>156</v>
      </c>
      <c r="F150" s="163" t="s">
        <v>157</v>
      </c>
      <c r="G150" s="164" t="s">
        <v>143</v>
      </c>
      <c r="H150" s="165" t="n">
        <v>6.56</v>
      </c>
      <c r="I150" s="166"/>
      <c r="J150" s="167" t="n">
        <f aca="false">ROUND(I150*H150,2)</f>
        <v>0</v>
      </c>
      <c r="K150" s="163"/>
      <c r="L150" s="23"/>
      <c r="M150" s="168"/>
      <c r="N150" s="169" t="s">
        <v>40</v>
      </c>
      <c r="O150" s="60"/>
      <c r="P150" s="170" t="n">
        <f aca="false">O150*H150</f>
        <v>0</v>
      </c>
      <c r="Q150" s="170" t="n">
        <v>0.07573</v>
      </c>
      <c r="R150" s="170" t="n">
        <f aca="false">Q150*H150</f>
        <v>0.4967888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136</v>
      </c>
      <c r="AT150" s="172" t="s">
        <v>132</v>
      </c>
      <c r="AU150" s="172" t="s">
        <v>137</v>
      </c>
      <c r="AY150" s="3" t="s">
        <v>130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137</v>
      </c>
      <c r="BK150" s="173" t="n">
        <f aca="false">ROUND(I150*H150,2)</f>
        <v>0</v>
      </c>
      <c r="BL150" s="3" t="s">
        <v>136</v>
      </c>
      <c r="BM150" s="172" t="s">
        <v>158</v>
      </c>
    </row>
    <row r="151" s="174" customFormat="true" ht="12.8" hidden="false" customHeight="false" outlineLevel="0" collapsed="false">
      <c r="B151" s="175"/>
      <c r="D151" s="176" t="s">
        <v>145</v>
      </c>
      <c r="E151" s="177"/>
      <c r="F151" s="178" t="s">
        <v>159</v>
      </c>
      <c r="H151" s="179" t="n">
        <v>6.56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145</v>
      </c>
      <c r="AU151" s="177" t="s">
        <v>137</v>
      </c>
      <c r="AV151" s="174" t="s">
        <v>137</v>
      </c>
      <c r="AW151" s="174" t="s">
        <v>31</v>
      </c>
      <c r="AX151" s="174" t="s">
        <v>79</v>
      </c>
      <c r="AY151" s="177" t="s">
        <v>130</v>
      </c>
    </row>
    <row r="152" s="27" customFormat="true" ht="24.15" hidden="false" customHeight="true" outlineLevel="0" collapsed="false">
      <c r="A152" s="22"/>
      <c r="B152" s="160"/>
      <c r="C152" s="161" t="s">
        <v>160</v>
      </c>
      <c r="D152" s="161" t="s">
        <v>132</v>
      </c>
      <c r="E152" s="162" t="s">
        <v>161</v>
      </c>
      <c r="F152" s="163" t="s">
        <v>162</v>
      </c>
      <c r="G152" s="164" t="s">
        <v>163</v>
      </c>
      <c r="H152" s="165" t="n">
        <v>16.6</v>
      </c>
      <c r="I152" s="166"/>
      <c r="J152" s="167" t="n">
        <f aca="false">ROUND(I152*H152,2)</f>
        <v>0</v>
      </c>
      <c r="K152" s="163" t="s">
        <v>164</v>
      </c>
      <c r="L152" s="23"/>
      <c r="M152" s="168"/>
      <c r="N152" s="169" t="s">
        <v>40</v>
      </c>
      <c r="O152" s="60"/>
      <c r="P152" s="170" t="n">
        <f aca="false">O152*H152</f>
        <v>0</v>
      </c>
      <c r="Q152" s="170" t="n">
        <v>0.0002</v>
      </c>
      <c r="R152" s="170" t="n">
        <f aca="false">Q152*H152</f>
        <v>0.00332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136</v>
      </c>
      <c r="AT152" s="172" t="s">
        <v>132</v>
      </c>
      <c r="AU152" s="172" t="s">
        <v>137</v>
      </c>
      <c r="AY152" s="3" t="s">
        <v>130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137</v>
      </c>
      <c r="BK152" s="173" t="n">
        <f aca="false">ROUND(I152*H152,2)</f>
        <v>0</v>
      </c>
      <c r="BL152" s="3" t="s">
        <v>136</v>
      </c>
      <c r="BM152" s="172" t="s">
        <v>165</v>
      </c>
    </row>
    <row r="153" s="174" customFormat="true" ht="12.8" hidden="false" customHeight="false" outlineLevel="0" collapsed="false">
      <c r="B153" s="175"/>
      <c r="D153" s="176" t="s">
        <v>145</v>
      </c>
      <c r="E153" s="177"/>
      <c r="F153" s="178" t="s">
        <v>166</v>
      </c>
      <c r="H153" s="179" t="n">
        <v>16.6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145</v>
      </c>
      <c r="AU153" s="177" t="s">
        <v>137</v>
      </c>
      <c r="AV153" s="174" t="s">
        <v>137</v>
      </c>
      <c r="AW153" s="174" t="s">
        <v>31</v>
      </c>
      <c r="AX153" s="174" t="s">
        <v>79</v>
      </c>
      <c r="AY153" s="177" t="s">
        <v>130</v>
      </c>
    </row>
    <row r="154" s="146" customFormat="true" ht="22.8" hidden="false" customHeight="true" outlineLevel="0" collapsed="false">
      <c r="B154" s="147"/>
      <c r="D154" s="148" t="s">
        <v>73</v>
      </c>
      <c r="E154" s="158" t="s">
        <v>160</v>
      </c>
      <c r="F154" s="158" t="s">
        <v>167</v>
      </c>
      <c r="I154" s="150"/>
      <c r="J154" s="159" t="n">
        <f aca="false">BK154</f>
        <v>0</v>
      </c>
      <c r="L154" s="147"/>
      <c r="M154" s="152"/>
      <c r="N154" s="153"/>
      <c r="O154" s="153"/>
      <c r="P154" s="154" t="n">
        <f aca="false">SUM(P155:P196)</f>
        <v>0</v>
      </c>
      <c r="Q154" s="153"/>
      <c r="R154" s="154" t="n">
        <f aca="false">SUM(R155:R196)</f>
        <v>1.67797504</v>
      </c>
      <c r="S154" s="153"/>
      <c r="T154" s="155" t="n">
        <f aca="false">SUM(T155:T196)</f>
        <v>0</v>
      </c>
      <c r="AR154" s="148" t="s">
        <v>79</v>
      </c>
      <c r="AT154" s="156" t="s">
        <v>73</v>
      </c>
      <c r="AU154" s="156" t="s">
        <v>79</v>
      </c>
      <c r="AY154" s="148" t="s">
        <v>130</v>
      </c>
      <c r="BK154" s="157" t="n">
        <f aca="false">SUM(BK155:BK196)</f>
        <v>0</v>
      </c>
    </row>
    <row r="155" s="27" customFormat="true" ht="24.15" hidden="false" customHeight="true" outlineLevel="0" collapsed="false">
      <c r="A155" s="22"/>
      <c r="B155" s="160"/>
      <c r="C155" s="161" t="s">
        <v>168</v>
      </c>
      <c r="D155" s="161" t="s">
        <v>132</v>
      </c>
      <c r="E155" s="162" t="s">
        <v>169</v>
      </c>
      <c r="F155" s="163" t="s">
        <v>170</v>
      </c>
      <c r="G155" s="164" t="s">
        <v>143</v>
      </c>
      <c r="H155" s="165" t="n">
        <v>3.54</v>
      </c>
      <c r="I155" s="166"/>
      <c r="J155" s="167" t="n">
        <f aca="false">ROUND(I155*H155,2)</f>
        <v>0</v>
      </c>
      <c r="K155" s="163" t="s">
        <v>164</v>
      </c>
      <c r="L155" s="23"/>
      <c r="M155" s="168"/>
      <c r="N155" s="169" t="s">
        <v>40</v>
      </c>
      <c r="O155" s="60"/>
      <c r="P155" s="170" t="n">
        <f aca="false">O155*H155</f>
        <v>0</v>
      </c>
      <c r="Q155" s="170" t="n">
        <v>0.00026</v>
      </c>
      <c r="R155" s="170" t="n">
        <f aca="false">Q155*H155</f>
        <v>0.0009204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136</v>
      </c>
      <c r="AT155" s="172" t="s">
        <v>132</v>
      </c>
      <c r="AU155" s="172" t="s">
        <v>137</v>
      </c>
      <c r="AY155" s="3" t="s">
        <v>130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137</v>
      </c>
      <c r="BK155" s="173" t="n">
        <f aca="false">ROUND(I155*H155,2)</f>
        <v>0</v>
      </c>
      <c r="BL155" s="3" t="s">
        <v>136</v>
      </c>
      <c r="BM155" s="172" t="s">
        <v>171</v>
      </c>
    </row>
    <row r="156" s="174" customFormat="true" ht="12.8" hidden="false" customHeight="false" outlineLevel="0" collapsed="false">
      <c r="B156" s="175"/>
      <c r="D156" s="176" t="s">
        <v>145</v>
      </c>
      <c r="E156" s="177"/>
      <c r="F156" s="178" t="s">
        <v>172</v>
      </c>
      <c r="H156" s="179" t="n">
        <v>3.54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145</v>
      </c>
      <c r="AU156" s="177" t="s">
        <v>137</v>
      </c>
      <c r="AV156" s="174" t="s">
        <v>137</v>
      </c>
      <c r="AW156" s="174" t="s">
        <v>31</v>
      </c>
      <c r="AX156" s="174" t="s">
        <v>79</v>
      </c>
      <c r="AY156" s="177" t="s">
        <v>130</v>
      </c>
    </row>
    <row r="157" s="27" customFormat="true" ht="24.15" hidden="false" customHeight="true" outlineLevel="0" collapsed="false">
      <c r="A157" s="22"/>
      <c r="B157" s="160"/>
      <c r="C157" s="161" t="s">
        <v>173</v>
      </c>
      <c r="D157" s="161" t="s">
        <v>132</v>
      </c>
      <c r="E157" s="162" t="s">
        <v>174</v>
      </c>
      <c r="F157" s="163" t="s">
        <v>175</v>
      </c>
      <c r="G157" s="164" t="s">
        <v>143</v>
      </c>
      <c r="H157" s="165" t="n">
        <v>3.54</v>
      </c>
      <c r="I157" s="166"/>
      <c r="J157" s="167" t="n">
        <f aca="false">ROUND(I157*H157,2)</f>
        <v>0</v>
      </c>
      <c r="K157" s="163" t="s">
        <v>164</v>
      </c>
      <c r="L157" s="23"/>
      <c r="M157" s="168"/>
      <c r="N157" s="169" t="s">
        <v>40</v>
      </c>
      <c r="O157" s="60"/>
      <c r="P157" s="170" t="n">
        <f aca="false">O157*H157</f>
        <v>0</v>
      </c>
      <c r="Q157" s="170" t="n">
        <v>0.01838</v>
      </c>
      <c r="R157" s="170" t="n">
        <f aca="false">Q157*H157</f>
        <v>0.0650652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136</v>
      </c>
      <c r="AT157" s="172" t="s">
        <v>132</v>
      </c>
      <c r="AU157" s="172" t="s">
        <v>137</v>
      </c>
      <c r="AY157" s="3" t="s">
        <v>130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137</v>
      </c>
      <c r="BK157" s="173" t="n">
        <f aca="false">ROUND(I157*H157,2)</f>
        <v>0</v>
      </c>
      <c r="BL157" s="3" t="s">
        <v>136</v>
      </c>
      <c r="BM157" s="172" t="s">
        <v>176</v>
      </c>
    </row>
    <row r="158" s="27" customFormat="true" ht="24.15" hidden="false" customHeight="true" outlineLevel="0" collapsed="false">
      <c r="A158" s="22"/>
      <c r="B158" s="160"/>
      <c r="C158" s="161" t="s">
        <v>177</v>
      </c>
      <c r="D158" s="161" t="s">
        <v>132</v>
      </c>
      <c r="E158" s="162" t="s">
        <v>178</v>
      </c>
      <c r="F158" s="163" t="s">
        <v>179</v>
      </c>
      <c r="G158" s="164" t="s">
        <v>143</v>
      </c>
      <c r="H158" s="165" t="n">
        <v>20</v>
      </c>
      <c r="I158" s="166"/>
      <c r="J158" s="167" t="n">
        <f aca="false">ROUND(I158*H158,2)</f>
        <v>0</v>
      </c>
      <c r="K158" s="163" t="s">
        <v>164</v>
      </c>
      <c r="L158" s="23"/>
      <c r="M158" s="168"/>
      <c r="N158" s="169" t="s">
        <v>40</v>
      </c>
      <c r="O158" s="60"/>
      <c r="P158" s="170" t="n">
        <f aca="false">O158*H158</f>
        <v>0</v>
      </c>
      <c r="Q158" s="170" t="n">
        <v>0.0057</v>
      </c>
      <c r="R158" s="170" t="n">
        <f aca="false">Q158*H158</f>
        <v>0.114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136</v>
      </c>
      <c r="AT158" s="172" t="s">
        <v>132</v>
      </c>
      <c r="AU158" s="172" t="s">
        <v>137</v>
      </c>
      <c r="AY158" s="3" t="s">
        <v>130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137</v>
      </c>
      <c r="BK158" s="173" t="n">
        <f aca="false">ROUND(I158*H158,2)</f>
        <v>0</v>
      </c>
      <c r="BL158" s="3" t="s">
        <v>136</v>
      </c>
      <c r="BM158" s="172" t="s">
        <v>180</v>
      </c>
    </row>
    <row r="159" s="174" customFormat="true" ht="12.8" hidden="false" customHeight="false" outlineLevel="0" collapsed="false">
      <c r="B159" s="175"/>
      <c r="D159" s="176" t="s">
        <v>145</v>
      </c>
      <c r="E159" s="177"/>
      <c r="F159" s="178" t="s">
        <v>181</v>
      </c>
      <c r="H159" s="179" t="n">
        <v>20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145</v>
      </c>
      <c r="AU159" s="177" t="s">
        <v>137</v>
      </c>
      <c r="AV159" s="174" t="s">
        <v>137</v>
      </c>
      <c r="AW159" s="174" t="s">
        <v>31</v>
      </c>
      <c r="AX159" s="174" t="s">
        <v>79</v>
      </c>
      <c r="AY159" s="177" t="s">
        <v>130</v>
      </c>
    </row>
    <row r="160" s="27" customFormat="true" ht="24.15" hidden="false" customHeight="true" outlineLevel="0" collapsed="false">
      <c r="A160" s="22"/>
      <c r="B160" s="160"/>
      <c r="C160" s="161" t="s">
        <v>182</v>
      </c>
      <c r="D160" s="161" t="s">
        <v>132</v>
      </c>
      <c r="E160" s="162" t="s">
        <v>183</v>
      </c>
      <c r="F160" s="163" t="s">
        <v>184</v>
      </c>
      <c r="G160" s="164" t="s">
        <v>143</v>
      </c>
      <c r="H160" s="165" t="n">
        <v>34.346</v>
      </c>
      <c r="I160" s="166"/>
      <c r="J160" s="167" t="n">
        <f aca="false">ROUND(I160*H160,2)</f>
        <v>0</v>
      </c>
      <c r="K160" s="163" t="s">
        <v>164</v>
      </c>
      <c r="L160" s="23"/>
      <c r="M160" s="168"/>
      <c r="N160" s="169" t="s">
        <v>40</v>
      </c>
      <c r="O160" s="60"/>
      <c r="P160" s="170" t="n">
        <f aca="false">O160*H160</f>
        <v>0</v>
      </c>
      <c r="Q160" s="170" t="n">
        <v>0.00026</v>
      </c>
      <c r="R160" s="170" t="n">
        <f aca="false">Q160*H160</f>
        <v>0.00892996</v>
      </c>
      <c r="S160" s="170" t="n">
        <v>0</v>
      </c>
      <c r="T160" s="171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2" t="s">
        <v>136</v>
      </c>
      <c r="AT160" s="172" t="s">
        <v>132</v>
      </c>
      <c r="AU160" s="172" t="s">
        <v>137</v>
      </c>
      <c r="AY160" s="3" t="s">
        <v>130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137</v>
      </c>
      <c r="BK160" s="173" t="n">
        <f aca="false">ROUND(I160*H160,2)</f>
        <v>0</v>
      </c>
      <c r="BL160" s="3" t="s">
        <v>136</v>
      </c>
      <c r="BM160" s="172" t="s">
        <v>185</v>
      </c>
    </row>
    <row r="161" s="174" customFormat="true" ht="12.8" hidden="false" customHeight="false" outlineLevel="0" collapsed="false">
      <c r="B161" s="175"/>
      <c r="D161" s="176" t="s">
        <v>145</v>
      </c>
      <c r="E161" s="177"/>
      <c r="F161" s="178" t="s">
        <v>186</v>
      </c>
      <c r="H161" s="179" t="n">
        <v>4.71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145</v>
      </c>
      <c r="AU161" s="177" t="s">
        <v>137</v>
      </c>
      <c r="AV161" s="174" t="s">
        <v>137</v>
      </c>
      <c r="AW161" s="174" t="s">
        <v>31</v>
      </c>
      <c r="AX161" s="174" t="s">
        <v>74</v>
      </c>
      <c r="AY161" s="177" t="s">
        <v>130</v>
      </c>
    </row>
    <row r="162" s="174" customFormat="true" ht="12.8" hidden="false" customHeight="false" outlineLevel="0" collapsed="false">
      <c r="B162" s="175"/>
      <c r="D162" s="176" t="s">
        <v>145</v>
      </c>
      <c r="E162" s="177"/>
      <c r="F162" s="178" t="s">
        <v>187</v>
      </c>
      <c r="H162" s="179" t="n">
        <v>14.56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145</v>
      </c>
      <c r="AU162" s="177" t="s">
        <v>137</v>
      </c>
      <c r="AV162" s="174" t="s">
        <v>137</v>
      </c>
      <c r="AW162" s="174" t="s">
        <v>31</v>
      </c>
      <c r="AX162" s="174" t="s">
        <v>74</v>
      </c>
      <c r="AY162" s="177" t="s">
        <v>130</v>
      </c>
    </row>
    <row r="163" s="174" customFormat="true" ht="12.8" hidden="false" customHeight="false" outlineLevel="0" collapsed="false">
      <c r="B163" s="175"/>
      <c r="D163" s="176" t="s">
        <v>145</v>
      </c>
      <c r="E163" s="177"/>
      <c r="F163" s="178" t="s">
        <v>188</v>
      </c>
      <c r="H163" s="179" t="n">
        <v>9.356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145</v>
      </c>
      <c r="AU163" s="177" t="s">
        <v>137</v>
      </c>
      <c r="AV163" s="174" t="s">
        <v>137</v>
      </c>
      <c r="AW163" s="174" t="s">
        <v>31</v>
      </c>
      <c r="AX163" s="174" t="s">
        <v>74</v>
      </c>
      <c r="AY163" s="177" t="s">
        <v>130</v>
      </c>
    </row>
    <row r="164" s="174" customFormat="true" ht="12.8" hidden="false" customHeight="false" outlineLevel="0" collapsed="false">
      <c r="B164" s="175"/>
      <c r="D164" s="176" t="s">
        <v>145</v>
      </c>
      <c r="E164" s="177"/>
      <c r="F164" s="178" t="s">
        <v>189</v>
      </c>
      <c r="H164" s="179" t="n">
        <v>5.72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145</v>
      </c>
      <c r="AU164" s="177" t="s">
        <v>137</v>
      </c>
      <c r="AV164" s="174" t="s">
        <v>137</v>
      </c>
      <c r="AW164" s="174" t="s">
        <v>31</v>
      </c>
      <c r="AX164" s="174" t="s">
        <v>74</v>
      </c>
      <c r="AY164" s="177" t="s">
        <v>130</v>
      </c>
    </row>
    <row r="165" s="184" customFormat="true" ht="12.8" hidden="false" customHeight="false" outlineLevel="0" collapsed="false">
      <c r="B165" s="185"/>
      <c r="D165" s="176" t="s">
        <v>145</v>
      </c>
      <c r="E165" s="186"/>
      <c r="F165" s="187" t="s">
        <v>190</v>
      </c>
      <c r="H165" s="188" t="n">
        <v>34.346</v>
      </c>
      <c r="I165" s="189"/>
      <c r="L165" s="185"/>
      <c r="M165" s="190"/>
      <c r="N165" s="191"/>
      <c r="O165" s="191"/>
      <c r="P165" s="191"/>
      <c r="Q165" s="191"/>
      <c r="R165" s="191"/>
      <c r="S165" s="191"/>
      <c r="T165" s="192"/>
      <c r="AT165" s="186" t="s">
        <v>145</v>
      </c>
      <c r="AU165" s="186" t="s">
        <v>137</v>
      </c>
      <c r="AV165" s="184" t="s">
        <v>136</v>
      </c>
      <c r="AW165" s="184" t="s">
        <v>31</v>
      </c>
      <c r="AX165" s="184" t="s">
        <v>79</v>
      </c>
      <c r="AY165" s="186" t="s">
        <v>130</v>
      </c>
    </row>
    <row r="166" s="27" customFormat="true" ht="21.75" hidden="false" customHeight="true" outlineLevel="0" collapsed="false">
      <c r="A166" s="22"/>
      <c r="B166" s="160"/>
      <c r="C166" s="161" t="s">
        <v>191</v>
      </c>
      <c r="D166" s="161" t="s">
        <v>132</v>
      </c>
      <c r="E166" s="162" t="s">
        <v>192</v>
      </c>
      <c r="F166" s="163" t="s">
        <v>193</v>
      </c>
      <c r="G166" s="164" t="s">
        <v>143</v>
      </c>
      <c r="H166" s="165" t="n">
        <v>1.84</v>
      </c>
      <c r="I166" s="166"/>
      <c r="J166" s="167" t="n">
        <f aca="false">ROUND(I166*H166,2)</f>
        <v>0</v>
      </c>
      <c r="K166" s="163" t="s">
        <v>164</v>
      </c>
      <c r="L166" s="23"/>
      <c r="M166" s="168"/>
      <c r="N166" s="169" t="s">
        <v>40</v>
      </c>
      <c r="O166" s="60"/>
      <c r="P166" s="170" t="n">
        <f aca="false">O166*H166</f>
        <v>0</v>
      </c>
      <c r="Q166" s="170" t="n">
        <v>0.04</v>
      </c>
      <c r="R166" s="170" t="n">
        <f aca="false">Q166*H166</f>
        <v>0.0736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136</v>
      </c>
      <c r="AT166" s="172" t="s">
        <v>132</v>
      </c>
      <c r="AU166" s="172" t="s">
        <v>137</v>
      </c>
      <c r="AY166" s="3" t="s">
        <v>130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137</v>
      </c>
      <c r="BK166" s="173" t="n">
        <f aca="false">ROUND(I166*H166,2)</f>
        <v>0</v>
      </c>
      <c r="BL166" s="3" t="s">
        <v>136</v>
      </c>
      <c r="BM166" s="172" t="s">
        <v>194</v>
      </c>
    </row>
    <row r="167" s="174" customFormat="true" ht="12.8" hidden="false" customHeight="false" outlineLevel="0" collapsed="false">
      <c r="B167" s="175"/>
      <c r="D167" s="176" t="s">
        <v>145</v>
      </c>
      <c r="E167" s="177"/>
      <c r="F167" s="178" t="s">
        <v>195</v>
      </c>
      <c r="H167" s="179" t="n">
        <v>1.84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145</v>
      </c>
      <c r="AU167" s="177" t="s">
        <v>137</v>
      </c>
      <c r="AV167" s="174" t="s">
        <v>137</v>
      </c>
      <c r="AW167" s="174" t="s">
        <v>31</v>
      </c>
      <c r="AX167" s="174" t="s">
        <v>74</v>
      </c>
      <c r="AY167" s="177" t="s">
        <v>130</v>
      </c>
    </row>
    <row r="168" s="184" customFormat="true" ht="12.8" hidden="false" customHeight="false" outlineLevel="0" collapsed="false">
      <c r="B168" s="185"/>
      <c r="D168" s="176" t="s">
        <v>145</v>
      </c>
      <c r="E168" s="186"/>
      <c r="F168" s="187" t="s">
        <v>190</v>
      </c>
      <c r="H168" s="188" t="n">
        <v>1.84</v>
      </c>
      <c r="I168" s="189"/>
      <c r="L168" s="185"/>
      <c r="M168" s="190"/>
      <c r="N168" s="191"/>
      <c r="O168" s="191"/>
      <c r="P168" s="191"/>
      <c r="Q168" s="191"/>
      <c r="R168" s="191"/>
      <c r="S168" s="191"/>
      <c r="T168" s="192"/>
      <c r="AT168" s="186" t="s">
        <v>145</v>
      </c>
      <c r="AU168" s="186" t="s">
        <v>137</v>
      </c>
      <c r="AV168" s="184" t="s">
        <v>136</v>
      </c>
      <c r="AW168" s="184" t="s">
        <v>31</v>
      </c>
      <c r="AX168" s="184" t="s">
        <v>79</v>
      </c>
      <c r="AY168" s="186" t="s">
        <v>130</v>
      </c>
    </row>
    <row r="169" s="27" customFormat="true" ht="24.15" hidden="false" customHeight="true" outlineLevel="0" collapsed="false">
      <c r="A169" s="22"/>
      <c r="B169" s="160"/>
      <c r="C169" s="161" t="s">
        <v>196</v>
      </c>
      <c r="D169" s="161" t="s">
        <v>132</v>
      </c>
      <c r="E169" s="162" t="s">
        <v>197</v>
      </c>
      <c r="F169" s="163" t="s">
        <v>198</v>
      </c>
      <c r="G169" s="164" t="s">
        <v>143</v>
      </c>
      <c r="H169" s="165" t="n">
        <v>34.346</v>
      </c>
      <c r="I169" s="166"/>
      <c r="J169" s="167" t="n">
        <f aca="false">ROUND(I169*H169,2)</f>
        <v>0</v>
      </c>
      <c r="K169" s="163" t="s">
        <v>164</v>
      </c>
      <c r="L169" s="23"/>
      <c r="M169" s="168"/>
      <c r="N169" s="169" t="s">
        <v>40</v>
      </c>
      <c r="O169" s="60"/>
      <c r="P169" s="170" t="n">
        <f aca="false">O169*H169</f>
        <v>0</v>
      </c>
      <c r="Q169" s="170" t="n">
        <v>0.00438</v>
      </c>
      <c r="R169" s="170" t="n">
        <f aca="false">Q169*H169</f>
        <v>0.15043548</v>
      </c>
      <c r="S169" s="170" t="n">
        <v>0</v>
      </c>
      <c r="T169" s="171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136</v>
      </c>
      <c r="AT169" s="172" t="s">
        <v>132</v>
      </c>
      <c r="AU169" s="172" t="s">
        <v>137</v>
      </c>
      <c r="AY169" s="3" t="s">
        <v>130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137</v>
      </c>
      <c r="BK169" s="173" t="n">
        <f aca="false">ROUND(I169*H169,2)</f>
        <v>0</v>
      </c>
      <c r="BL169" s="3" t="s">
        <v>136</v>
      </c>
      <c r="BM169" s="172" t="s">
        <v>199</v>
      </c>
    </row>
    <row r="170" s="174" customFormat="true" ht="12.8" hidden="false" customHeight="false" outlineLevel="0" collapsed="false">
      <c r="B170" s="175"/>
      <c r="D170" s="176" t="s">
        <v>145</v>
      </c>
      <c r="E170" s="177"/>
      <c r="F170" s="178" t="s">
        <v>200</v>
      </c>
      <c r="H170" s="179" t="n">
        <v>4.71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145</v>
      </c>
      <c r="AU170" s="177" t="s">
        <v>137</v>
      </c>
      <c r="AV170" s="174" t="s">
        <v>137</v>
      </c>
      <c r="AW170" s="174" t="s">
        <v>31</v>
      </c>
      <c r="AX170" s="174" t="s">
        <v>74</v>
      </c>
      <c r="AY170" s="177" t="s">
        <v>130</v>
      </c>
    </row>
    <row r="171" s="174" customFormat="true" ht="12.8" hidden="false" customHeight="false" outlineLevel="0" collapsed="false">
      <c r="B171" s="175"/>
      <c r="D171" s="176" t="s">
        <v>145</v>
      </c>
      <c r="E171" s="177"/>
      <c r="F171" s="178" t="s">
        <v>201</v>
      </c>
      <c r="H171" s="179" t="n">
        <v>14.56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145</v>
      </c>
      <c r="AU171" s="177" t="s">
        <v>137</v>
      </c>
      <c r="AV171" s="174" t="s">
        <v>137</v>
      </c>
      <c r="AW171" s="174" t="s">
        <v>31</v>
      </c>
      <c r="AX171" s="174" t="s">
        <v>74</v>
      </c>
      <c r="AY171" s="177" t="s">
        <v>130</v>
      </c>
    </row>
    <row r="172" s="174" customFormat="true" ht="12.8" hidden="false" customHeight="false" outlineLevel="0" collapsed="false">
      <c r="B172" s="175"/>
      <c r="D172" s="176" t="s">
        <v>145</v>
      </c>
      <c r="E172" s="177"/>
      <c r="F172" s="178" t="s">
        <v>188</v>
      </c>
      <c r="H172" s="179" t="n">
        <v>9.356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145</v>
      </c>
      <c r="AU172" s="177" t="s">
        <v>137</v>
      </c>
      <c r="AV172" s="174" t="s">
        <v>137</v>
      </c>
      <c r="AW172" s="174" t="s">
        <v>31</v>
      </c>
      <c r="AX172" s="174" t="s">
        <v>74</v>
      </c>
      <c r="AY172" s="177" t="s">
        <v>130</v>
      </c>
    </row>
    <row r="173" s="174" customFormat="true" ht="12.8" hidden="false" customHeight="false" outlineLevel="0" collapsed="false">
      <c r="B173" s="175"/>
      <c r="D173" s="176" t="s">
        <v>145</v>
      </c>
      <c r="E173" s="177"/>
      <c r="F173" s="178" t="s">
        <v>189</v>
      </c>
      <c r="H173" s="179" t="n">
        <v>5.72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145</v>
      </c>
      <c r="AU173" s="177" t="s">
        <v>137</v>
      </c>
      <c r="AV173" s="174" t="s">
        <v>137</v>
      </c>
      <c r="AW173" s="174" t="s">
        <v>31</v>
      </c>
      <c r="AX173" s="174" t="s">
        <v>74</v>
      </c>
      <c r="AY173" s="177" t="s">
        <v>130</v>
      </c>
    </row>
    <row r="174" s="184" customFormat="true" ht="12.8" hidden="false" customHeight="false" outlineLevel="0" collapsed="false">
      <c r="B174" s="185"/>
      <c r="D174" s="176" t="s">
        <v>145</v>
      </c>
      <c r="E174" s="186"/>
      <c r="F174" s="187" t="s">
        <v>190</v>
      </c>
      <c r="H174" s="188" t="n">
        <v>34.346</v>
      </c>
      <c r="I174" s="189"/>
      <c r="L174" s="185"/>
      <c r="M174" s="190"/>
      <c r="N174" s="191"/>
      <c r="O174" s="191"/>
      <c r="P174" s="191"/>
      <c r="Q174" s="191"/>
      <c r="R174" s="191"/>
      <c r="S174" s="191"/>
      <c r="T174" s="192"/>
      <c r="AT174" s="186" t="s">
        <v>145</v>
      </c>
      <c r="AU174" s="186" t="s">
        <v>137</v>
      </c>
      <c r="AV174" s="184" t="s">
        <v>136</v>
      </c>
      <c r="AW174" s="184" t="s">
        <v>31</v>
      </c>
      <c r="AX174" s="184" t="s">
        <v>79</v>
      </c>
      <c r="AY174" s="186" t="s">
        <v>130</v>
      </c>
    </row>
    <row r="175" s="27" customFormat="true" ht="24.15" hidden="false" customHeight="true" outlineLevel="0" collapsed="false">
      <c r="A175" s="22"/>
      <c r="B175" s="160"/>
      <c r="C175" s="161" t="s">
        <v>202</v>
      </c>
      <c r="D175" s="161" t="s">
        <v>132</v>
      </c>
      <c r="E175" s="162" t="s">
        <v>203</v>
      </c>
      <c r="F175" s="163" t="s">
        <v>204</v>
      </c>
      <c r="G175" s="164" t="s">
        <v>143</v>
      </c>
      <c r="H175" s="165" t="n">
        <v>21.576</v>
      </c>
      <c r="I175" s="166"/>
      <c r="J175" s="167" t="n">
        <f aca="false">ROUND(I175*H175,2)</f>
        <v>0</v>
      </c>
      <c r="K175" s="163" t="s">
        <v>164</v>
      </c>
      <c r="L175" s="23"/>
      <c r="M175" s="168"/>
      <c r="N175" s="169" t="s">
        <v>40</v>
      </c>
      <c r="O175" s="60"/>
      <c r="P175" s="170" t="n">
        <f aca="false">O175*H175</f>
        <v>0</v>
      </c>
      <c r="Q175" s="170" t="n">
        <v>0.003</v>
      </c>
      <c r="R175" s="170" t="n">
        <f aca="false">Q175*H175</f>
        <v>0.064728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136</v>
      </c>
      <c r="AT175" s="172" t="s">
        <v>132</v>
      </c>
      <c r="AU175" s="172" t="s">
        <v>137</v>
      </c>
      <c r="AY175" s="3" t="s">
        <v>130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137</v>
      </c>
      <c r="BK175" s="173" t="n">
        <f aca="false">ROUND(I175*H175,2)</f>
        <v>0</v>
      </c>
      <c r="BL175" s="3" t="s">
        <v>136</v>
      </c>
      <c r="BM175" s="172" t="s">
        <v>205</v>
      </c>
    </row>
    <row r="176" s="174" customFormat="true" ht="12.8" hidden="false" customHeight="false" outlineLevel="0" collapsed="false">
      <c r="B176" s="175"/>
      <c r="D176" s="176" t="s">
        <v>145</v>
      </c>
      <c r="E176" s="177"/>
      <c r="F176" s="178" t="s">
        <v>206</v>
      </c>
      <c r="H176" s="179" t="n">
        <v>9.27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145</v>
      </c>
      <c r="AU176" s="177" t="s">
        <v>137</v>
      </c>
      <c r="AV176" s="174" t="s">
        <v>137</v>
      </c>
      <c r="AW176" s="174" t="s">
        <v>31</v>
      </c>
      <c r="AX176" s="174" t="s">
        <v>74</v>
      </c>
      <c r="AY176" s="177" t="s">
        <v>130</v>
      </c>
    </row>
    <row r="177" s="174" customFormat="true" ht="12.8" hidden="false" customHeight="false" outlineLevel="0" collapsed="false">
      <c r="B177" s="175"/>
      <c r="D177" s="176" t="s">
        <v>145</v>
      </c>
      <c r="E177" s="177"/>
      <c r="F177" s="178" t="s">
        <v>207</v>
      </c>
      <c r="H177" s="179" t="n">
        <v>4.62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145</v>
      </c>
      <c r="AU177" s="177" t="s">
        <v>137</v>
      </c>
      <c r="AV177" s="174" t="s">
        <v>137</v>
      </c>
      <c r="AW177" s="174" t="s">
        <v>31</v>
      </c>
      <c r="AX177" s="174" t="s">
        <v>74</v>
      </c>
      <c r="AY177" s="177" t="s">
        <v>130</v>
      </c>
    </row>
    <row r="178" s="174" customFormat="true" ht="12.8" hidden="false" customHeight="false" outlineLevel="0" collapsed="false">
      <c r="B178" s="175"/>
      <c r="D178" s="176" t="s">
        <v>145</v>
      </c>
      <c r="E178" s="177"/>
      <c r="F178" s="178" t="s">
        <v>208</v>
      </c>
      <c r="H178" s="179" t="n">
        <v>2.436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145</v>
      </c>
      <c r="AU178" s="177" t="s">
        <v>137</v>
      </c>
      <c r="AV178" s="174" t="s">
        <v>137</v>
      </c>
      <c r="AW178" s="174" t="s">
        <v>31</v>
      </c>
      <c r="AX178" s="174" t="s">
        <v>74</v>
      </c>
      <c r="AY178" s="177" t="s">
        <v>130</v>
      </c>
    </row>
    <row r="179" s="174" customFormat="true" ht="12.8" hidden="false" customHeight="false" outlineLevel="0" collapsed="false">
      <c r="B179" s="175"/>
      <c r="D179" s="176" t="s">
        <v>145</v>
      </c>
      <c r="E179" s="177"/>
      <c r="F179" s="178" t="s">
        <v>209</v>
      </c>
      <c r="H179" s="179" t="n">
        <v>5.25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77" t="s">
        <v>145</v>
      </c>
      <c r="AU179" s="177" t="s">
        <v>137</v>
      </c>
      <c r="AV179" s="174" t="s">
        <v>137</v>
      </c>
      <c r="AW179" s="174" t="s">
        <v>31</v>
      </c>
      <c r="AX179" s="174" t="s">
        <v>74</v>
      </c>
      <c r="AY179" s="177" t="s">
        <v>130</v>
      </c>
    </row>
    <row r="180" s="184" customFormat="true" ht="12.8" hidden="false" customHeight="false" outlineLevel="0" collapsed="false">
      <c r="B180" s="185"/>
      <c r="D180" s="176" t="s">
        <v>145</v>
      </c>
      <c r="E180" s="186"/>
      <c r="F180" s="187" t="s">
        <v>190</v>
      </c>
      <c r="H180" s="188" t="n">
        <v>21.576</v>
      </c>
      <c r="I180" s="189"/>
      <c r="L180" s="185"/>
      <c r="M180" s="190"/>
      <c r="N180" s="191"/>
      <c r="O180" s="191"/>
      <c r="P180" s="191"/>
      <c r="Q180" s="191"/>
      <c r="R180" s="191"/>
      <c r="S180" s="191"/>
      <c r="T180" s="192"/>
      <c r="AT180" s="186" t="s">
        <v>145</v>
      </c>
      <c r="AU180" s="186" t="s">
        <v>137</v>
      </c>
      <c r="AV180" s="184" t="s">
        <v>136</v>
      </c>
      <c r="AW180" s="184" t="s">
        <v>31</v>
      </c>
      <c r="AX180" s="184" t="s">
        <v>79</v>
      </c>
      <c r="AY180" s="186" t="s">
        <v>130</v>
      </c>
    </row>
    <row r="181" s="27" customFormat="true" ht="24.15" hidden="false" customHeight="true" outlineLevel="0" collapsed="false">
      <c r="A181" s="22"/>
      <c r="B181" s="160"/>
      <c r="C181" s="161" t="s">
        <v>210</v>
      </c>
      <c r="D181" s="161" t="s">
        <v>132</v>
      </c>
      <c r="E181" s="162" t="s">
        <v>211</v>
      </c>
      <c r="F181" s="163" t="s">
        <v>212</v>
      </c>
      <c r="G181" s="164" t="s">
        <v>143</v>
      </c>
      <c r="H181" s="165" t="n">
        <v>38.543</v>
      </c>
      <c r="I181" s="166"/>
      <c r="J181" s="167" t="n">
        <f aca="false">ROUND(I181*H181,2)</f>
        <v>0</v>
      </c>
      <c r="K181" s="163" t="s">
        <v>164</v>
      </c>
      <c r="L181" s="23"/>
      <c r="M181" s="168"/>
      <c r="N181" s="169" t="s">
        <v>40</v>
      </c>
      <c r="O181" s="60"/>
      <c r="P181" s="170" t="n">
        <f aca="false">O181*H181</f>
        <v>0</v>
      </c>
      <c r="Q181" s="170" t="n">
        <v>0.017</v>
      </c>
      <c r="R181" s="170" t="n">
        <f aca="false">Q181*H181</f>
        <v>0.655231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136</v>
      </c>
      <c r="AT181" s="172" t="s">
        <v>132</v>
      </c>
      <c r="AU181" s="172" t="s">
        <v>137</v>
      </c>
      <c r="AY181" s="3" t="s">
        <v>130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137</v>
      </c>
      <c r="BK181" s="173" t="n">
        <f aca="false">ROUND(I181*H181,2)</f>
        <v>0</v>
      </c>
      <c r="BL181" s="3" t="s">
        <v>136</v>
      </c>
      <c r="BM181" s="172" t="s">
        <v>213</v>
      </c>
    </row>
    <row r="182" s="174" customFormat="true" ht="12.8" hidden="false" customHeight="false" outlineLevel="0" collapsed="false">
      <c r="B182" s="175"/>
      <c r="D182" s="176" t="s">
        <v>145</v>
      </c>
      <c r="E182" s="177"/>
      <c r="F182" s="178" t="s">
        <v>214</v>
      </c>
      <c r="H182" s="179" t="n">
        <v>6.11</v>
      </c>
      <c r="I182" s="180"/>
      <c r="L182" s="175"/>
      <c r="M182" s="181"/>
      <c r="N182" s="182"/>
      <c r="O182" s="182"/>
      <c r="P182" s="182"/>
      <c r="Q182" s="182"/>
      <c r="R182" s="182"/>
      <c r="S182" s="182"/>
      <c r="T182" s="183"/>
      <c r="AT182" s="177" t="s">
        <v>145</v>
      </c>
      <c r="AU182" s="177" t="s">
        <v>137</v>
      </c>
      <c r="AV182" s="174" t="s">
        <v>137</v>
      </c>
      <c r="AW182" s="174" t="s">
        <v>31</v>
      </c>
      <c r="AX182" s="174" t="s">
        <v>74</v>
      </c>
      <c r="AY182" s="177" t="s">
        <v>130</v>
      </c>
    </row>
    <row r="183" s="174" customFormat="true" ht="12.8" hidden="false" customHeight="false" outlineLevel="0" collapsed="false">
      <c r="B183" s="175"/>
      <c r="D183" s="176" t="s">
        <v>145</v>
      </c>
      <c r="E183" s="177"/>
      <c r="F183" s="178" t="s">
        <v>215</v>
      </c>
      <c r="H183" s="179" t="n">
        <v>0</v>
      </c>
      <c r="I183" s="180"/>
      <c r="L183" s="175"/>
      <c r="M183" s="181"/>
      <c r="N183" s="182"/>
      <c r="O183" s="182"/>
      <c r="P183" s="182"/>
      <c r="Q183" s="182"/>
      <c r="R183" s="182"/>
      <c r="S183" s="182"/>
      <c r="T183" s="183"/>
      <c r="AT183" s="177" t="s">
        <v>145</v>
      </c>
      <c r="AU183" s="177" t="s">
        <v>137</v>
      </c>
      <c r="AV183" s="174" t="s">
        <v>137</v>
      </c>
      <c r="AW183" s="174" t="s">
        <v>31</v>
      </c>
      <c r="AX183" s="174" t="s">
        <v>74</v>
      </c>
      <c r="AY183" s="177" t="s">
        <v>130</v>
      </c>
    </row>
    <row r="184" s="174" customFormat="true" ht="12.8" hidden="false" customHeight="false" outlineLevel="0" collapsed="false">
      <c r="B184" s="175"/>
      <c r="D184" s="176" t="s">
        <v>145</v>
      </c>
      <c r="E184" s="177"/>
      <c r="F184" s="178" t="s">
        <v>216</v>
      </c>
      <c r="H184" s="179" t="n">
        <v>32.433</v>
      </c>
      <c r="I184" s="180"/>
      <c r="L184" s="175"/>
      <c r="M184" s="181"/>
      <c r="N184" s="182"/>
      <c r="O184" s="182"/>
      <c r="P184" s="182"/>
      <c r="Q184" s="182"/>
      <c r="R184" s="182"/>
      <c r="S184" s="182"/>
      <c r="T184" s="183"/>
      <c r="AT184" s="177" t="s">
        <v>145</v>
      </c>
      <c r="AU184" s="177" t="s">
        <v>137</v>
      </c>
      <c r="AV184" s="174" t="s">
        <v>137</v>
      </c>
      <c r="AW184" s="174" t="s">
        <v>31</v>
      </c>
      <c r="AX184" s="174" t="s">
        <v>74</v>
      </c>
      <c r="AY184" s="177" t="s">
        <v>130</v>
      </c>
    </row>
    <row r="185" s="184" customFormat="true" ht="12.8" hidden="false" customHeight="false" outlineLevel="0" collapsed="false">
      <c r="B185" s="185"/>
      <c r="D185" s="176" t="s">
        <v>145</v>
      </c>
      <c r="E185" s="186"/>
      <c r="F185" s="187" t="s">
        <v>190</v>
      </c>
      <c r="H185" s="188" t="n">
        <v>38.543</v>
      </c>
      <c r="I185" s="189"/>
      <c r="L185" s="185"/>
      <c r="M185" s="190"/>
      <c r="N185" s="191"/>
      <c r="O185" s="191"/>
      <c r="P185" s="191"/>
      <c r="Q185" s="191"/>
      <c r="R185" s="191"/>
      <c r="S185" s="191"/>
      <c r="T185" s="192"/>
      <c r="AT185" s="186" t="s">
        <v>145</v>
      </c>
      <c r="AU185" s="186" t="s">
        <v>137</v>
      </c>
      <c r="AV185" s="184" t="s">
        <v>136</v>
      </c>
      <c r="AW185" s="184" t="s">
        <v>31</v>
      </c>
      <c r="AX185" s="184" t="s">
        <v>79</v>
      </c>
      <c r="AY185" s="186" t="s">
        <v>130</v>
      </c>
    </row>
    <row r="186" s="27" customFormat="true" ht="24.15" hidden="false" customHeight="true" outlineLevel="0" collapsed="false">
      <c r="A186" s="22"/>
      <c r="B186" s="160"/>
      <c r="C186" s="161" t="s">
        <v>7</v>
      </c>
      <c r="D186" s="161" t="s">
        <v>132</v>
      </c>
      <c r="E186" s="162" t="s">
        <v>217</v>
      </c>
      <c r="F186" s="163" t="s">
        <v>218</v>
      </c>
      <c r="G186" s="164" t="s">
        <v>143</v>
      </c>
      <c r="H186" s="165" t="n">
        <v>3.44</v>
      </c>
      <c r="I186" s="166"/>
      <c r="J186" s="167" t="n">
        <f aca="false">ROUND(I186*H186,2)</f>
        <v>0</v>
      </c>
      <c r="K186" s="163" t="s">
        <v>164</v>
      </c>
      <c r="L186" s="23"/>
      <c r="M186" s="168"/>
      <c r="N186" s="169" t="s">
        <v>40</v>
      </c>
      <c r="O186" s="60"/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</v>
      </c>
      <c r="T186" s="171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136</v>
      </c>
      <c r="AT186" s="172" t="s">
        <v>132</v>
      </c>
      <c r="AU186" s="172" t="s">
        <v>137</v>
      </c>
      <c r="AY186" s="3" t="s">
        <v>130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137</v>
      </c>
      <c r="BK186" s="173" t="n">
        <f aca="false">ROUND(I186*H186,2)</f>
        <v>0</v>
      </c>
      <c r="BL186" s="3" t="s">
        <v>136</v>
      </c>
      <c r="BM186" s="172" t="s">
        <v>219</v>
      </c>
    </row>
    <row r="187" s="174" customFormat="true" ht="12.8" hidden="false" customHeight="false" outlineLevel="0" collapsed="false">
      <c r="B187" s="175"/>
      <c r="D187" s="176" t="s">
        <v>145</v>
      </c>
      <c r="E187" s="177"/>
      <c r="F187" s="178" t="s">
        <v>220</v>
      </c>
      <c r="H187" s="179" t="n">
        <v>3.44</v>
      </c>
      <c r="I187" s="180"/>
      <c r="L187" s="175"/>
      <c r="M187" s="181"/>
      <c r="N187" s="182"/>
      <c r="O187" s="182"/>
      <c r="P187" s="182"/>
      <c r="Q187" s="182"/>
      <c r="R187" s="182"/>
      <c r="S187" s="182"/>
      <c r="T187" s="183"/>
      <c r="AT187" s="177" t="s">
        <v>145</v>
      </c>
      <c r="AU187" s="177" t="s">
        <v>137</v>
      </c>
      <c r="AV187" s="174" t="s">
        <v>137</v>
      </c>
      <c r="AW187" s="174" t="s">
        <v>31</v>
      </c>
      <c r="AX187" s="174" t="s">
        <v>74</v>
      </c>
      <c r="AY187" s="177" t="s">
        <v>130</v>
      </c>
    </row>
    <row r="188" s="184" customFormat="true" ht="12.8" hidden="false" customHeight="false" outlineLevel="0" collapsed="false">
      <c r="B188" s="185"/>
      <c r="D188" s="176" t="s">
        <v>145</v>
      </c>
      <c r="E188" s="186"/>
      <c r="F188" s="187" t="s">
        <v>190</v>
      </c>
      <c r="H188" s="188" t="n">
        <v>3.44</v>
      </c>
      <c r="I188" s="189"/>
      <c r="L188" s="185"/>
      <c r="M188" s="190"/>
      <c r="N188" s="191"/>
      <c r="O188" s="191"/>
      <c r="P188" s="191"/>
      <c r="Q188" s="191"/>
      <c r="R188" s="191"/>
      <c r="S188" s="191"/>
      <c r="T188" s="192"/>
      <c r="AT188" s="186" t="s">
        <v>145</v>
      </c>
      <c r="AU188" s="186" t="s">
        <v>137</v>
      </c>
      <c r="AV188" s="184" t="s">
        <v>136</v>
      </c>
      <c r="AW188" s="184" t="s">
        <v>31</v>
      </c>
      <c r="AX188" s="184" t="s">
        <v>79</v>
      </c>
      <c r="AY188" s="186" t="s">
        <v>130</v>
      </c>
    </row>
    <row r="189" s="27" customFormat="true" ht="37.8" hidden="false" customHeight="true" outlineLevel="0" collapsed="false">
      <c r="A189" s="22"/>
      <c r="B189" s="160"/>
      <c r="C189" s="161" t="s">
        <v>221</v>
      </c>
      <c r="D189" s="161" t="s">
        <v>132</v>
      </c>
      <c r="E189" s="162" t="s">
        <v>222</v>
      </c>
      <c r="F189" s="163" t="s">
        <v>223</v>
      </c>
      <c r="G189" s="164" t="s">
        <v>143</v>
      </c>
      <c r="H189" s="165" t="n">
        <v>1</v>
      </c>
      <c r="I189" s="166"/>
      <c r="J189" s="167" t="n">
        <f aca="false">ROUND(I189*H189,2)</f>
        <v>0</v>
      </c>
      <c r="K189" s="163" t="s">
        <v>164</v>
      </c>
      <c r="L189" s="23"/>
      <c r="M189" s="168"/>
      <c r="N189" s="169" t="s">
        <v>40</v>
      </c>
      <c r="O189" s="60"/>
      <c r="P189" s="170" t="n">
        <f aca="false">O189*H189</f>
        <v>0</v>
      </c>
      <c r="Q189" s="170" t="n">
        <v>0.105</v>
      </c>
      <c r="R189" s="170" t="n">
        <f aca="false">Q189*H189</f>
        <v>0.105</v>
      </c>
      <c r="S189" s="170" t="n">
        <v>0</v>
      </c>
      <c r="T189" s="171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136</v>
      </c>
      <c r="AT189" s="172" t="s">
        <v>132</v>
      </c>
      <c r="AU189" s="172" t="s">
        <v>137</v>
      </c>
      <c r="AY189" s="3" t="s">
        <v>130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137</v>
      </c>
      <c r="BK189" s="173" t="n">
        <f aca="false">ROUND(I189*H189,2)</f>
        <v>0</v>
      </c>
      <c r="BL189" s="3" t="s">
        <v>136</v>
      </c>
      <c r="BM189" s="172" t="s">
        <v>224</v>
      </c>
    </row>
    <row r="190" s="27" customFormat="true" ht="24.15" hidden="false" customHeight="true" outlineLevel="0" collapsed="false">
      <c r="A190" s="22"/>
      <c r="B190" s="160"/>
      <c r="C190" s="161" t="s">
        <v>225</v>
      </c>
      <c r="D190" s="161" t="s">
        <v>132</v>
      </c>
      <c r="E190" s="162" t="s">
        <v>226</v>
      </c>
      <c r="F190" s="163" t="s">
        <v>227</v>
      </c>
      <c r="G190" s="164" t="s">
        <v>143</v>
      </c>
      <c r="H190" s="165" t="n">
        <v>3.45</v>
      </c>
      <c r="I190" s="166"/>
      <c r="J190" s="167" t="n">
        <f aca="false">ROUND(I190*H190,2)</f>
        <v>0</v>
      </c>
      <c r="K190" s="163" t="s">
        <v>164</v>
      </c>
      <c r="L190" s="23"/>
      <c r="M190" s="168"/>
      <c r="N190" s="169" t="s">
        <v>40</v>
      </c>
      <c r="O190" s="60"/>
      <c r="P190" s="170" t="n">
        <f aca="false">O190*H190</f>
        <v>0</v>
      </c>
      <c r="Q190" s="170" t="n">
        <v>0.1231</v>
      </c>
      <c r="R190" s="170" t="n">
        <f aca="false">Q190*H190</f>
        <v>0.424695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136</v>
      </c>
      <c r="AT190" s="172" t="s">
        <v>132</v>
      </c>
      <c r="AU190" s="172" t="s">
        <v>137</v>
      </c>
      <c r="AY190" s="3" t="s">
        <v>130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137</v>
      </c>
      <c r="BK190" s="173" t="n">
        <f aca="false">ROUND(I190*H190,2)</f>
        <v>0</v>
      </c>
      <c r="BL190" s="3" t="s">
        <v>136</v>
      </c>
      <c r="BM190" s="172" t="s">
        <v>228</v>
      </c>
    </row>
    <row r="191" s="174" customFormat="true" ht="12.8" hidden="false" customHeight="false" outlineLevel="0" collapsed="false">
      <c r="B191" s="175"/>
      <c r="D191" s="176" t="s">
        <v>145</v>
      </c>
      <c r="E191" s="177"/>
      <c r="F191" s="178" t="s">
        <v>229</v>
      </c>
      <c r="H191" s="179" t="n">
        <v>3.45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145</v>
      </c>
      <c r="AU191" s="177" t="s">
        <v>137</v>
      </c>
      <c r="AV191" s="174" t="s">
        <v>137</v>
      </c>
      <c r="AW191" s="174" t="s">
        <v>31</v>
      </c>
      <c r="AX191" s="174" t="s">
        <v>79</v>
      </c>
      <c r="AY191" s="177" t="s">
        <v>130</v>
      </c>
    </row>
    <row r="192" s="27" customFormat="true" ht="24.15" hidden="false" customHeight="true" outlineLevel="0" collapsed="false">
      <c r="A192" s="22"/>
      <c r="B192" s="160"/>
      <c r="C192" s="161" t="s">
        <v>230</v>
      </c>
      <c r="D192" s="161" t="s">
        <v>132</v>
      </c>
      <c r="E192" s="162" t="s">
        <v>231</v>
      </c>
      <c r="F192" s="163" t="s">
        <v>232</v>
      </c>
      <c r="G192" s="164" t="s">
        <v>153</v>
      </c>
      <c r="H192" s="165" t="n">
        <v>1</v>
      </c>
      <c r="I192" s="166"/>
      <c r="J192" s="167" t="n">
        <f aca="false">ROUND(I192*H192,2)</f>
        <v>0</v>
      </c>
      <c r="K192" s="163" t="s">
        <v>164</v>
      </c>
      <c r="L192" s="23"/>
      <c r="M192" s="168"/>
      <c r="N192" s="169" t="s">
        <v>40</v>
      </c>
      <c r="O192" s="60"/>
      <c r="P192" s="170" t="n">
        <f aca="false">O192*H192</f>
        <v>0</v>
      </c>
      <c r="Q192" s="170" t="n">
        <v>0.00048</v>
      </c>
      <c r="R192" s="170" t="n">
        <f aca="false">Q192*H192</f>
        <v>0.00048</v>
      </c>
      <c r="S192" s="170" t="n">
        <v>0</v>
      </c>
      <c r="T192" s="171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136</v>
      </c>
      <c r="AT192" s="172" t="s">
        <v>132</v>
      </c>
      <c r="AU192" s="172" t="s">
        <v>137</v>
      </c>
      <c r="AY192" s="3" t="s">
        <v>130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137</v>
      </c>
      <c r="BK192" s="173" t="n">
        <f aca="false">ROUND(I192*H192,2)</f>
        <v>0</v>
      </c>
      <c r="BL192" s="3" t="s">
        <v>136</v>
      </c>
      <c r="BM192" s="172" t="s">
        <v>233</v>
      </c>
    </row>
    <row r="193" s="27" customFormat="true" ht="24.15" hidden="false" customHeight="true" outlineLevel="0" collapsed="false">
      <c r="A193" s="22"/>
      <c r="B193" s="160"/>
      <c r="C193" s="193" t="s">
        <v>234</v>
      </c>
      <c r="D193" s="193" t="s">
        <v>235</v>
      </c>
      <c r="E193" s="194" t="s">
        <v>236</v>
      </c>
      <c r="F193" s="195" t="s">
        <v>237</v>
      </c>
      <c r="G193" s="196" t="s">
        <v>153</v>
      </c>
      <c r="H193" s="197" t="n">
        <v>1</v>
      </c>
      <c r="I193" s="198"/>
      <c r="J193" s="199" t="n">
        <f aca="false">ROUND(I193*H193,2)</f>
        <v>0</v>
      </c>
      <c r="K193" s="195" t="s">
        <v>164</v>
      </c>
      <c r="L193" s="200"/>
      <c r="M193" s="201"/>
      <c r="N193" s="202" t="s">
        <v>40</v>
      </c>
      <c r="O193" s="60"/>
      <c r="P193" s="170" t="n">
        <f aca="false">O193*H193</f>
        <v>0</v>
      </c>
      <c r="Q193" s="170" t="n">
        <v>0.01249</v>
      </c>
      <c r="R193" s="170" t="n">
        <f aca="false">Q193*H193</f>
        <v>0.01249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173</v>
      </c>
      <c r="AT193" s="172" t="s">
        <v>235</v>
      </c>
      <c r="AU193" s="172" t="s">
        <v>137</v>
      </c>
      <c r="AY193" s="3" t="s">
        <v>130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137</v>
      </c>
      <c r="BK193" s="173" t="n">
        <f aca="false">ROUND(I193*H193,2)</f>
        <v>0</v>
      </c>
      <c r="BL193" s="3" t="s">
        <v>136</v>
      </c>
      <c r="BM193" s="172" t="s">
        <v>238</v>
      </c>
    </row>
    <row r="194" s="27" customFormat="true" ht="16.5" hidden="false" customHeight="true" outlineLevel="0" collapsed="false">
      <c r="A194" s="22"/>
      <c r="B194" s="160"/>
      <c r="C194" s="161" t="s">
        <v>239</v>
      </c>
      <c r="D194" s="161" t="s">
        <v>132</v>
      </c>
      <c r="E194" s="162" t="s">
        <v>240</v>
      </c>
      <c r="F194" s="163" t="s">
        <v>241</v>
      </c>
      <c r="G194" s="164" t="s">
        <v>135</v>
      </c>
      <c r="H194" s="165" t="n">
        <v>1</v>
      </c>
      <c r="I194" s="166"/>
      <c r="J194" s="167" t="n">
        <f aca="false">ROUND(I194*H194,2)</f>
        <v>0</v>
      </c>
      <c r="K194" s="163"/>
      <c r="L194" s="23"/>
      <c r="M194" s="168"/>
      <c r="N194" s="169" t="s">
        <v>40</v>
      </c>
      <c r="O194" s="60"/>
      <c r="P194" s="170" t="n">
        <f aca="false">O194*H194</f>
        <v>0</v>
      </c>
      <c r="Q194" s="170" t="n">
        <v>0.00048</v>
      </c>
      <c r="R194" s="170" t="n">
        <f aca="false">Q194*H194</f>
        <v>0.00048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136</v>
      </c>
      <c r="AT194" s="172" t="s">
        <v>132</v>
      </c>
      <c r="AU194" s="172" t="s">
        <v>137</v>
      </c>
      <c r="AY194" s="3" t="s">
        <v>130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137</v>
      </c>
      <c r="BK194" s="173" t="n">
        <f aca="false">ROUND(I194*H194,2)</f>
        <v>0</v>
      </c>
      <c r="BL194" s="3" t="s">
        <v>136</v>
      </c>
      <c r="BM194" s="172" t="s">
        <v>242</v>
      </c>
    </row>
    <row r="195" s="27" customFormat="true" ht="16.5" hidden="false" customHeight="true" outlineLevel="0" collapsed="false">
      <c r="A195" s="22"/>
      <c r="B195" s="160"/>
      <c r="C195" s="161" t="s">
        <v>6</v>
      </c>
      <c r="D195" s="161" t="s">
        <v>132</v>
      </c>
      <c r="E195" s="162" t="s">
        <v>243</v>
      </c>
      <c r="F195" s="163" t="s">
        <v>244</v>
      </c>
      <c r="G195" s="164" t="s">
        <v>245</v>
      </c>
      <c r="H195" s="165" t="n">
        <v>4</v>
      </c>
      <c r="I195" s="166"/>
      <c r="J195" s="167" t="n">
        <f aca="false">ROUND(I195*H195,2)</f>
        <v>0</v>
      </c>
      <c r="K195" s="163"/>
      <c r="L195" s="23"/>
      <c r="M195" s="168"/>
      <c r="N195" s="169" t="s">
        <v>40</v>
      </c>
      <c r="O195" s="60"/>
      <c r="P195" s="170" t="n">
        <f aca="false">O195*H195</f>
        <v>0</v>
      </c>
      <c r="Q195" s="170" t="n">
        <v>0.00048</v>
      </c>
      <c r="R195" s="170" t="n">
        <f aca="false">Q195*H195</f>
        <v>0.00192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136</v>
      </c>
      <c r="AT195" s="172" t="s">
        <v>132</v>
      </c>
      <c r="AU195" s="172" t="s">
        <v>137</v>
      </c>
      <c r="AY195" s="3" t="s">
        <v>130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137</v>
      </c>
      <c r="BK195" s="173" t="n">
        <f aca="false">ROUND(I195*H195,2)</f>
        <v>0</v>
      </c>
      <c r="BL195" s="3" t="s">
        <v>136</v>
      </c>
      <c r="BM195" s="172" t="s">
        <v>246</v>
      </c>
    </row>
    <row r="196" s="27" customFormat="true" ht="16.5" hidden="false" customHeight="true" outlineLevel="0" collapsed="false">
      <c r="A196" s="22"/>
      <c r="B196" s="160"/>
      <c r="C196" s="161" t="s">
        <v>247</v>
      </c>
      <c r="D196" s="161" t="s">
        <v>132</v>
      </c>
      <c r="E196" s="162" t="s">
        <v>248</v>
      </c>
      <c r="F196" s="163" t="s">
        <v>249</v>
      </c>
      <c r="G196" s="164" t="s">
        <v>143</v>
      </c>
      <c r="H196" s="165" t="n">
        <v>20</v>
      </c>
      <c r="I196" s="166"/>
      <c r="J196" s="167" t="n">
        <f aca="false">ROUND(I196*H196,2)</f>
        <v>0</v>
      </c>
      <c r="K196" s="163"/>
      <c r="L196" s="23"/>
      <c r="M196" s="168"/>
      <c r="N196" s="169" t="s">
        <v>40</v>
      </c>
      <c r="O196" s="60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</v>
      </c>
      <c r="T196" s="171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136</v>
      </c>
      <c r="AT196" s="172" t="s">
        <v>132</v>
      </c>
      <c r="AU196" s="172" t="s">
        <v>137</v>
      </c>
      <c r="AY196" s="3" t="s">
        <v>130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137</v>
      </c>
      <c r="BK196" s="173" t="n">
        <f aca="false">ROUND(I196*H196,2)</f>
        <v>0</v>
      </c>
      <c r="BL196" s="3" t="s">
        <v>136</v>
      </c>
      <c r="BM196" s="172" t="s">
        <v>250</v>
      </c>
    </row>
    <row r="197" s="146" customFormat="true" ht="22.8" hidden="false" customHeight="true" outlineLevel="0" collapsed="false">
      <c r="B197" s="147"/>
      <c r="D197" s="148" t="s">
        <v>73</v>
      </c>
      <c r="E197" s="158" t="s">
        <v>177</v>
      </c>
      <c r="F197" s="158" t="s">
        <v>251</v>
      </c>
      <c r="I197" s="150"/>
      <c r="J197" s="159" t="n">
        <f aca="false">BK197</f>
        <v>0</v>
      </c>
      <c r="L197" s="147"/>
      <c r="M197" s="152"/>
      <c r="N197" s="153"/>
      <c r="O197" s="153"/>
      <c r="P197" s="154" t="n">
        <f aca="false">SUM(P198:P214)</f>
        <v>0</v>
      </c>
      <c r="Q197" s="153"/>
      <c r="R197" s="154" t="n">
        <f aca="false">SUM(R198:R214)</f>
        <v>0.001052</v>
      </c>
      <c r="S197" s="153"/>
      <c r="T197" s="155" t="n">
        <f aca="false">SUM(T198:T214)</f>
        <v>1.932497</v>
      </c>
      <c r="AR197" s="148" t="s">
        <v>79</v>
      </c>
      <c r="AT197" s="156" t="s">
        <v>73</v>
      </c>
      <c r="AU197" s="156" t="s">
        <v>79</v>
      </c>
      <c r="AY197" s="148" t="s">
        <v>130</v>
      </c>
      <c r="BK197" s="157" t="n">
        <f aca="false">SUM(BK198:BK214)</f>
        <v>0</v>
      </c>
    </row>
    <row r="198" s="27" customFormat="true" ht="24.15" hidden="false" customHeight="true" outlineLevel="0" collapsed="false">
      <c r="A198" s="22"/>
      <c r="B198" s="160"/>
      <c r="C198" s="161" t="s">
        <v>252</v>
      </c>
      <c r="D198" s="161" t="s">
        <v>132</v>
      </c>
      <c r="E198" s="162" t="s">
        <v>253</v>
      </c>
      <c r="F198" s="163" t="s">
        <v>254</v>
      </c>
      <c r="G198" s="164" t="s">
        <v>143</v>
      </c>
      <c r="H198" s="165" t="n">
        <v>23.6</v>
      </c>
      <c r="I198" s="166"/>
      <c r="J198" s="167" t="n">
        <f aca="false">ROUND(I198*H198,2)</f>
        <v>0</v>
      </c>
      <c r="K198" s="163" t="s">
        <v>164</v>
      </c>
      <c r="L198" s="23"/>
      <c r="M198" s="168"/>
      <c r="N198" s="169" t="s">
        <v>40</v>
      </c>
      <c r="O198" s="60"/>
      <c r="P198" s="170" t="n">
        <f aca="false">O198*H198</f>
        <v>0</v>
      </c>
      <c r="Q198" s="170" t="n">
        <v>4E-005</v>
      </c>
      <c r="R198" s="170" t="n">
        <f aca="false">Q198*H198</f>
        <v>0.000944</v>
      </c>
      <c r="S198" s="170" t="n">
        <v>0</v>
      </c>
      <c r="T198" s="171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136</v>
      </c>
      <c r="AT198" s="172" t="s">
        <v>132</v>
      </c>
      <c r="AU198" s="172" t="s">
        <v>137</v>
      </c>
      <c r="AY198" s="3" t="s">
        <v>130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137</v>
      </c>
      <c r="BK198" s="173" t="n">
        <f aca="false">ROUND(I198*H198,2)</f>
        <v>0</v>
      </c>
      <c r="BL198" s="3" t="s">
        <v>136</v>
      </c>
      <c r="BM198" s="172" t="s">
        <v>255</v>
      </c>
    </row>
    <row r="199" s="174" customFormat="true" ht="12.8" hidden="false" customHeight="false" outlineLevel="0" collapsed="false">
      <c r="B199" s="175"/>
      <c r="D199" s="176" t="s">
        <v>145</v>
      </c>
      <c r="E199" s="177"/>
      <c r="F199" s="178" t="s">
        <v>256</v>
      </c>
      <c r="H199" s="179" t="n">
        <v>23.6</v>
      </c>
      <c r="I199" s="180"/>
      <c r="L199" s="175"/>
      <c r="M199" s="181"/>
      <c r="N199" s="182"/>
      <c r="O199" s="182"/>
      <c r="P199" s="182"/>
      <c r="Q199" s="182"/>
      <c r="R199" s="182"/>
      <c r="S199" s="182"/>
      <c r="T199" s="183"/>
      <c r="AT199" s="177" t="s">
        <v>145</v>
      </c>
      <c r="AU199" s="177" t="s">
        <v>137</v>
      </c>
      <c r="AV199" s="174" t="s">
        <v>137</v>
      </c>
      <c r="AW199" s="174" t="s">
        <v>31</v>
      </c>
      <c r="AX199" s="174" t="s">
        <v>79</v>
      </c>
      <c r="AY199" s="177" t="s">
        <v>130</v>
      </c>
    </row>
    <row r="200" s="27" customFormat="true" ht="44.25" hidden="false" customHeight="true" outlineLevel="0" collapsed="false">
      <c r="A200" s="22"/>
      <c r="B200" s="160"/>
      <c r="C200" s="161" t="s">
        <v>257</v>
      </c>
      <c r="D200" s="161" t="s">
        <v>132</v>
      </c>
      <c r="E200" s="162" t="s">
        <v>258</v>
      </c>
      <c r="F200" s="163" t="s">
        <v>259</v>
      </c>
      <c r="G200" s="164" t="s">
        <v>135</v>
      </c>
      <c r="H200" s="165" t="n">
        <v>1</v>
      </c>
      <c r="I200" s="166"/>
      <c r="J200" s="167" t="n">
        <f aca="false">ROUND(I200*H200,2)</f>
        <v>0</v>
      </c>
      <c r="K200" s="163"/>
      <c r="L200" s="23"/>
      <c r="M200" s="168"/>
      <c r="N200" s="169" t="s">
        <v>40</v>
      </c>
      <c r="O200" s="60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0.99501</v>
      </c>
      <c r="T200" s="171" t="n">
        <f aca="false">S200*H200</f>
        <v>0.99501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136</v>
      </c>
      <c r="AT200" s="172" t="s">
        <v>132</v>
      </c>
      <c r="AU200" s="172" t="s">
        <v>137</v>
      </c>
      <c r="AY200" s="3" t="s">
        <v>130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137</v>
      </c>
      <c r="BK200" s="173" t="n">
        <f aca="false">ROUND(I200*H200,2)</f>
        <v>0</v>
      </c>
      <c r="BL200" s="3" t="s">
        <v>136</v>
      </c>
      <c r="BM200" s="172" t="s">
        <v>260</v>
      </c>
    </row>
    <row r="201" s="27" customFormat="true" ht="21.75" hidden="false" customHeight="true" outlineLevel="0" collapsed="false">
      <c r="A201" s="22"/>
      <c r="B201" s="160"/>
      <c r="C201" s="161" t="s">
        <v>261</v>
      </c>
      <c r="D201" s="161" t="s">
        <v>132</v>
      </c>
      <c r="E201" s="162" t="s">
        <v>262</v>
      </c>
      <c r="F201" s="163" t="s">
        <v>263</v>
      </c>
      <c r="G201" s="164" t="s">
        <v>143</v>
      </c>
      <c r="H201" s="165" t="n">
        <v>3</v>
      </c>
      <c r="I201" s="166"/>
      <c r="J201" s="167" t="n">
        <f aca="false">ROUND(I201*H201,2)</f>
        <v>0</v>
      </c>
      <c r="K201" s="163" t="s">
        <v>164</v>
      </c>
      <c r="L201" s="23"/>
      <c r="M201" s="168"/>
      <c r="N201" s="169" t="s">
        <v>40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0.076</v>
      </c>
      <c r="T201" s="171" t="n">
        <f aca="false">S201*H201</f>
        <v>0.228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136</v>
      </c>
      <c r="AT201" s="172" t="s">
        <v>132</v>
      </c>
      <c r="AU201" s="172" t="s">
        <v>137</v>
      </c>
      <c r="AY201" s="3" t="s">
        <v>130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137</v>
      </c>
      <c r="BK201" s="173" t="n">
        <f aca="false">ROUND(I201*H201,2)</f>
        <v>0</v>
      </c>
      <c r="BL201" s="3" t="s">
        <v>136</v>
      </c>
      <c r="BM201" s="172" t="s">
        <v>264</v>
      </c>
    </row>
    <row r="202" s="27" customFormat="true" ht="37.8" hidden="false" customHeight="true" outlineLevel="0" collapsed="false">
      <c r="A202" s="22"/>
      <c r="B202" s="160"/>
      <c r="C202" s="161" t="s">
        <v>265</v>
      </c>
      <c r="D202" s="161" t="s">
        <v>132</v>
      </c>
      <c r="E202" s="162" t="s">
        <v>266</v>
      </c>
      <c r="F202" s="163" t="s">
        <v>267</v>
      </c>
      <c r="G202" s="164" t="s">
        <v>153</v>
      </c>
      <c r="H202" s="165" t="n">
        <v>1</v>
      </c>
      <c r="I202" s="166"/>
      <c r="J202" s="167" t="n">
        <f aca="false">ROUND(I202*H202,2)</f>
        <v>0</v>
      </c>
      <c r="K202" s="163" t="s">
        <v>164</v>
      </c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0.082</v>
      </c>
      <c r="T202" s="171" t="n">
        <f aca="false">S202*H202</f>
        <v>0.082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136</v>
      </c>
      <c r="AT202" s="172" t="s">
        <v>132</v>
      </c>
      <c r="AU202" s="172" t="s">
        <v>137</v>
      </c>
      <c r="AY202" s="3" t="s">
        <v>130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137</v>
      </c>
      <c r="BK202" s="173" t="n">
        <f aca="false">ROUND(I202*H202,2)</f>
        <v>0</v>
      </c>
      <c r="BL202" s="3" t="s">
        <v>136</v>
      </c>
      <c r="BM202" s="172" t="s">
        <v>268</v>
      </c>
    </row>
    <row r="203" s="27" customFormat="true" ht="24.15" hidden="false" customHeight="true" outlineLevel="0" collapsed="false">
      <c r="A203" s="22"/>
      <c r="B203" s="160"/>
      <c r="C203" s="161" t="s">
        <v>269</v>
      </c>
      <c r="D203" s="161" t="s">
        <v>132</v>
      </c>
      <c r="E203" s="162" t="s">
        <v>270</v>
      </c>
      <c r="F203" s="163" t="s">
        <v>271</v>
      </c>
      <c r="G203" s="164" t="s">
        <v>153</v>
      </c>
      <c r="H203" s="165" t="n">
        <v>25</v>
      </c>
      <c r="I203" s="166"/>
      <c r="J203" s="167" t="n">
        <f aca="false">ROUND(I203*H203,2)</f>
        <v>0</v>
      </c>
      <c r="K203" s="163" t="s">
        <v>164</v>
      </c>
      <c r="L203" s="23"/>
      <c r="M203" s="168"/>
      <c r="N203" s="169" t="s">
        <v>40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0.001</v>
      </c>
      <c r="T203" s="171" t="n">
        <f aca="false">S203*H203</f>
        <v>0.025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136</v>
      </c>
      <c r="AT203" s="172" t="s">
        <v>132</v>
      </c>
      <c r="AU203" s="172" t="s">
        <v>137</v>
      </c>
      <c r="AY203" s="3" t="s">
        <v>130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137</v>
      </c>
      <c r="BK203" s="173" t="n">
        <f aca="false">ROUND(I203*H203,2)</f>
        <v>0</v>
      </c>
      <c r="BL203" s="3" t="s">
        <v>136</v>
      </c>
      <c r="BM203" s="172" t="s">
        <v>272</v>
      </c>
    </row>
    <row r="204" s="27" customFormat="true" ht="24.15" hidden="false" customHeight="true" outlineLevel="0" collapsed="false">
      <c r="A204" s="22"/>
      <c r="B204" s="160"/>
      <c r="C204" s="161" t="s">
        <v>273</v>
      </c>
      <c r="D204" s="161" t="s">
        <v>132</v>
      </c>
      <c r="E204" s="162" t="s">
        <v>274</v>
      </c>
      <c r="F204" s="163" t="s">
        <v>275</v>
      </c>
      <c r="G204" s="164" t="s">
        <v>163</v>
      </c>
      <c r="H204" s="165" t="n">
        <v>10</v>
      </c>
      <c r="I204" s="166"/>
      <c r="J204" s="167" t="n">
        <f aca="false">ROUND(I204*H204,2)</f>
        <v>0</v>
      </c>
      <c r="K204" s="163" t="s">
        <v>164</v>
      </c>
      <c r="L204" s="23"/>
      <c r="M204" s="168"/>
      <c r="N204" s="169" t="s">
        <v>40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0.002</v>
      </c>
      <c r="T204" s="171" t="n">
        <f aca="false">S204*H204</f>
        <v>0.02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136</v>
      </c>
      <c r="AT204" s="172" t="s">
        <v>132</v>
      </c>
      <c r="AU204" s="172" t="s">
        <v>137</v>
      </c>
      <c r="AY204" s="3" t="s">
        <v>130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137</v>
      </c>
      <c r="BK204" s="173" t="n">
        <f aca="false">ROUND(I204*H204,2)</f>
        <v>0</v>
      </c>
      <c r="BL204" s="3" t="s">
        <v>136</v>
      </c>
      <c r="BM204" s="172" t="s">
        <v>276</v>
      </c>
    </row>
    <row r="205" s="27" customFormat="true" ht="24.15" hidden="false" customHeight="true" outlineLevel="0" collapsed="false">
      <c r="A205" s="22"/>
      <c r="B205" s="160"/>
      <c r="C205" s="161" t="s">
        <v>277</v>
      </c>
      <c r="D205" s="161" t="s">
        <v>132</v>
      </c>
      <c r="E205" s="162" t="s">
        <v>278</v>
      </c>
      <c r="F205" s="163" t="s">
        <v>279</v>
      </c>
      <c r="G205" s="164" t="s">
        <v>163</v>
      </c>
      <c r="H205" s="165" t="n">
        <v>12</v>
      </c>
      <c r="I205" s="166"/>
      <c r="J205" s="167" t="n">
        <f aca="false">ROUND(I205*H205,2)</f>
        <v>0</v>
      </c>
      <c r="K205" s="163" t="s">
        <v>164</v>
      </c>
      <c r="L205" s="23"/>
      <c r="M205" s="168"/>
      <c r="N205" s="169" t="s">
        <v>40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0.006</v>
      </c>
      <c r="T205" s="171" t="n">
        <f aca="false">S205*H205</f>
        <v>0.072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136</v>
      </c>
      <c r="AT205" s="172" t="s">
        <v>132</v>
      </c>
      <c r="AU205" s="172" t="s">
        <v>137</v>
      </c>
      <c r="AY205" s="3" t="s">
        <v>130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137</v>
      </c>
      <c r="BK205" s="173" t="n">
        <f aca="false">ROUND(I205*H205,2)</f>
        <v>0</v>
      </c>
      <c r="BL205" s="3" t="s">
        <v>136</v>
      </c>
      <c r="BM205" s="172" t="s">
        <v>280</v>
      </c>
    </row>
    <row r="206" s="27" customFormat="true" ht="24.15" hidden="false" customHeight="true" outlineLevel="0" collapsed="false">
      <c r="A206" s="22"/>
      <c r="B206" s="160"/>
      <c r="C206" s="161" t="s">
        <v>281</v>
      </c>
      <c r="D206" s="161" t="s">
        <v>132</v>
      </c>
      <c r="E206" s="162" t="s">
        <v>282</v>
      </c>
      <c r="F206" s="163" t="s">
        <v>283</v>
      </c>
      <c r="G206" s="164" t="s">
        <v>163</v>
      </c>
      <c r="H206" s="165" t="n">
        <v>2</v>
      </c>
      <c r="I206" s="166"/>
      <c r="J206" s="167" t="n">
        <f aca="false">ROUND(I206*H206,2)</f>
        <v>0</v>
      </c>
      <c r="K206" s="163" t="s">
        <v>164</v>
      </c>
      <c r="L206" s="23"/>
      <c r="M206" s="168"/>
      <c r="N206" s="169" t="s">
        <v>40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0.04</v>
      </c>
      <c r="T206" s="171" t="n">
        <f aca="false">S206*H206</f>
        <v>0.08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136</v>
      </c>
      <c r="AT206" s="172" t="s">
        <v>132</v>
      </c>
      <c r="AU206" s="172" t="s">
        <v>137</v>
      </c>
      <c r="AY206" s="3" t="s">
        <v>130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137</v>
      </c>
      <c r="BK206" s="173" t="n">
        <f aca="false">ROUND(I206*H206,2)</f>
        <v>0</v>
      </c>
      <c r="BL206" s="3" t="s">
        <v>136</v>
      </c>
      <c r="BM206" s="172" t="s">
        <v>284</v>
      </c>
    </row>
    <row r="207" s="27" customFormat="true" ht="24.15" hidden="false" customHeight="true" outlineLevel="0" collapsed="false">
      <c r="A207" s="22"/>
      <c r="B207" s="160"/>
      <c r="C207" s="161" t="s">
        <v>285</v>
      </c>
      <c r="D207" s="161" t="s">
        <v>132</v>
      </c>
      <c r="E207" s="162" t="s">
        <v>286</v>
      </c>
      <c r="F207" s="163" t="s">
        <v>287</v>
      </c>
      <c r="G207" s="164" t="s">
        <v>163</v>
      </c>
      <c r="H207" s="165" t="n">
        <v>1.2</v>
      </c>
      <c r="I207" s="166"/>
      <c r="J207" s="167" t="n">
        <f aca="false">ROUND(I207*H207,2)</f>
        <v>0</v>
      </c>
      <c r="K207" s="163" t="s">
        <v>164</v>
      </c>
      <c r="L207" s="23"/>
      <c r="M207" s="168"/>
      <c r="N207" s="169" t="s">
        <v>40</v>
      </c>
      <c r="O207" s="60"/>
      <c r="P207" s="170" t="n">
        <f aca="false">O207*H207</f>
        <v>0</v>
      </c>
      <c r="Q207" s="170" t="n">
        <v>9E-005</v>
      </c>
      <c r="R207" s="170" t="n">
        <f aca="false">Q207*H207</f>
        <v>0.000108</v>
      </c>
      <c r="S207" s="170" t="n">
        <v>0.003</v>
      </c>
      <c r="T207" s="171" t="n">
        <f aca="false">S207*H207</f>
        <v>0.0036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136</v>
      </c>
      <c r="AT207" s="172" t="s">
        <v>132</v>
      </c>
      <c r="AU207" s="172" t="s">
        <v>137</v>
      </c>
      <c r="AY207" s="3" t="s">
        <v>130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137</v>
      </c>
      <c r="BK207" s="173" t="n">
        <f aca="false">ROUND(I207*H207,2)</f>
        <v>0</v>
      </c>
      <c r="BL207" s="3" t="s">
        <v>136</v>
      </c>
      <c r="BM207" s="172" t="s">
        <v>288</v>
      </c>
    </row>
    <row r="208" s="27" customFormat="true" ht="37.8" hidden="false" customHeight="true" outlineLevel="0" collapsed="false">
      <c r="A208" s="22"/>
      <c r="B208" s="160"/>
      <c r="C208" s="161" t="s">
        <v>289</v>
      </c>
      <c r="D208" s="161" t="s">
        <v>132</v>
      </c>
      <c r="E208" s="162" t="s">
        <v>290</v>
      </c>
      <c r="F208" s="163" t="s">
        <v>291</v>
      </c>
      <c r="G208" s="164" t="s">
        <v>143</v>
      </c>
      <c r="H208" s="165" t="n">
        <v>20</v>
      </c>
      <c r="I208" s="166"/>
      <c r="J208" s="167" t="n">
        <f aca="false">ROUND(I208*H208,2)</f>
        <v>0</v>
      </c>
      <c r="K208" s="163" t="s">
        <v>164</v>
      </c>
      <c r="L208" s="23"/>
      <c r="M208" s="168"/>
      <c r="N208" s="169" t="s">
        <v>40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0.004</v>
      </c>
      <c r="T208" s="171" t="n">
        <f aca="false">S208*H208</f>
        <v>0.08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136</v>
      </c>
      <c r="AT208" s="172" t="s">
        <v>132</v>
      </c>
      <c r="AU208" s="172" t="s">
        <v>137</v>
      </c>
      <c r="AY208" s="3" t="s">
        <v>130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137</v>
      </c>
      <c r="BK208" s="173" t="n">
        <f aca="false">ROUND(I208*H208,2)</f>
        <v>0</v>
      </c>
      <c r="BL208" s="3" t="s">
        <v>136</v>
      </c>
      <c r="BM208" s="172" t="s">
        <v>292</v>
      </c>
    </row>
    <row r="209" s="174" customFormat="true" ht="12.8" hidden="false" customHeight="false" outlineLevel="0" collapsed="false">
      <c r="B209" s="175"/>
      <c r="D209" s="176" t="s">
        <v>145</v>
      </c>
      <c r="E209" s="177"/>
      <c r="F209" s="178" t="s">
        <v>181</v>
      </c>
      <c r="H209" s="179" t="n">
        <v>20</v>
      </c>
      <c r="I209" s="180"/>
      <c r="L209" s="175"/>
      <c r="M209" s="181"/>
      <c r="N209" s="182"/>
      <c r="O209" s="182"/>
      <c r="P209" s="182"/>
      <c r="Q209" s="182"/>
      <c r="R209" s="182"/>
      <c r="S209" s="182"/>
      <c r="T209" s="183"/>
      <c r="AT209" s="177" t="s">
        <v>145</v>
      </c>
      <c r="AU209" s="177" t="s">
        <v>137</v>
      </c>
      <c r="AV209" s="174" t="s">
        <v>137</v>
      </c>
      <c r="AW209" s="174" t="s">
        <v>31</v>
      </c>
      <c r="AX209" s="174" t="s">
        <v>79</v>
      </c>
      <c r="AY209" s="177" t="s">
        <v>130</v>
      </c>
    </row>
    <row r="210" s="27" customFormat="true" ht="37.8" hidden="false" customHeight="true" outlineLevel="0" collapsed="false">
      <c r="A210" s="22"/>
      <c r="B210" s="160"/>
      <c r="C210" s="161" t="s">
        <v>293</v>
      </c>
      <c r="D210" s="161" t="s">
        <v>132</v>
      </c>
      <c r="E210" s="162" t="s">
        <v>294</v>
      </c>
      <c r="F210" s="163" t="s">
        <v>295</v>
      </c>
      <c r="G210" s="164" t="s">
        <v>143</v>
      </c>
      <c r="H210" s="165" t="n">
        <v>38.543</v>
      </c>
      <c r="I210" s="166"/>
      <c r="J210" s="167" t="n">
        <f aca="false">ROUND(I210*H210,2)</f>
        <v>0</v>
      </c>
      <c r="K210" s="163" t="s">
        <v>164</v>
      </c>
      <c r="L210" s="23"/>
      <c r="M210" s="168"/>
      <c r="N210" s="169" t="s">
        <v>40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0.009</v>
      </c>
      <c r="T210" s="171" t="n">
        <f aca="false">S210*H210</f>
        <v>0.346887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136</v>
      </c>
      <c r="AT210" s="172" t="s">
        <v>132</v>
      </c>
      <c r="AU210" s="172" t="s">
        <v>137</v>
      </c>
      <c r="AY210" s="3" t="s">
        <v>130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137</v>
      </c>
      <c r="BK210" s="173" t="n">
        <f aca="false">ROUND(I210*H210,2)</f>
        <v>0</v>
      </c>
      <c r="BL210" s="3" t="s">
        <v>136</v>
      </c>
      <c r="BM210" s="172" t="s">
        <v>296</v>
      </c>
    </row>
    <row r="211" s="174" customFormat="true" ht="12.8" hidden="false" customHeight="false" outlineLevel="0" collapsed="false">
      <c r="B211" s="175"/>
      <c r="D211" s="176" t="s">
        <v>145</v>
      </c>
      <c r="E211" s="177"/>
      <c r="F211" s="178" t="s">
        <v>214</v>
      </c>
      <c r="H211" s="179" t="n">
        <v>6.11</v>
      </c>
      <c r="I211" s="180"/>
      <c r="L211" s="175"/>
      <c r="M211" s="181"/>
      <c r="N211" s="182"/>
      <c r="O211" s="182"/>
      <c r="P211" s="182"/>
      <c r="Q211" s="182"/>
      <c r="R211" s="182"/>
      <c r="S211" s="182"/>
      <c r="T211" s="183"/>
      <c r="AT211" s="177" t="s">
        <v>145</v>
      </c>
      <c r="AU211" s="177" t="s">
        <v>137</v>
      </c>
      <c r="AV211" s="174" t="s">
        <v>137</v>
      </c>
      <c r="AW211" s="174" t="s">
        <v>31</v>
      </c>
      <c r="AX211" s="174" t="s">
        <v>74</v>
      </c>
      <c r="AY211" s="177" t="s">
        <v>130</v>
      </c>
    </row>
    <row r="212" s="174" customFormat="true" ht="12.8" hidden="false" customHeight="false" outlineLevel="0" collapsed="false">
      <c r="B212" s="175"/>
      <c r="D212" s="176" t="s">
        <v>145</v>
      </c>
      <c r="E212" s="177"/>
      <c r="F212" s="178" t="s">
        <v>215</v>
      </c>
      <c r="H212" s="179" t="n">
        <v>0</v>
      </c>
      <c r="I212" s="180"/>
      <c r="L212" s="175"/>
      <c r="M212" s="181"/>
      <c r="N212" s="182"/>
      <c r="O212" s="182"/>
      <c r="P212" s="182"/>
      <c r="Q212" s="182"/>
      <c r="R212" s="182"/>
      <c r="S212" s="182"/>
      <c r="T212" s="183"/>
      <c r="AT212" s="177" t="s">
        <v>145</v>
      </c>
      <c r="AU212" s="177" t="s">
        <v>137</v>
      </c>
      <c r="AV212" s="174" t="s">
        <v>137</v>
      </c>
      <c r="AW212" s="174" t="s">
        <v>31</v>
      </c>
      <c r="AX212" s="174" t="s">
        <v>74</v>
      </c>
      <c r="AY212" s="177" t="s">
        <v>130</v>
      </c>
    </row>
    <row r="213" s="174" customFormat="true" ht="12.8" hidden="false" customHeight="false" outlineLevel="0" collapsed="false">
      <c r="B213" s="175"/>
      <c r="D213" s="176" t="s">
        <v>145</v>
      </c>
      <c r="E213" s="177"/>
      <c r="F213" s="178" t="s">
        <v>216</v>
      </c>
      <c r="H213" s="179" t="n">
        <v>32.433</v>
      </c>
      <c r="I213" s="180"/>
      <c r="L213" s="175"/>
      <c r="M213" s="181"/>
      <c r="N213" s="182"/>
      <c r="O213" s="182"/>
      <c r="P213" s="182"/>
      <c r="Q213" s="182"/>
      <c r="R213" s="182"/>
      <c r="S213" s="182"/>
      <c r="T213" s="183"/>
      <c r="AT213" s="177" t="s">
        <v>145</v>
      </c>
      <c r="AU213" s="177" t="s">
        <v>137</v>
      </c>
      <c r="AV213" s="174" t="s">
        <v>137</v>
      </c>
      <c r="AW213" s="174" t="s">
        <v>31</v>
      </c>
      <c r="AX213" s="174" t="s">
        <v>74</v>
      </c>
      <c r="AY213" s="177" t="s">
        <v>130</v>
      </c>
    </row>
    <row r="214" s="184" customFormat="true" ht="12.8" hidden="false" customHeight="false" outlineLevel="0" collapsed="false">
      <c r="B214" s="185"/>
      <c r="D214" s="176" t="s">
        <v>145</v>
      </c>
      <c r="E214" s="186"/>
      <c r="F214" s="187" t="s">
        <v>190</v>
      </c>
      <c r="H214" s="188" t="n">
        <v>38.543</v>
      </c>
      <c r="I214" s="189"/>
      <c r="L214" s="185"/>
      <c r="M214" s="190"/>
      <c r="N214" s="191"/>
      <c r="O214" s="191"/>
      <c r="P214" s="191"/>
      <c r="Q214" s="191"/>
      <c r="R214" s="191"/>
      <c r="S214" s="191"/>
      <c r="T214" s="192"/>
      <c r="AT214" s="186" t="s">
        <v>145</v>
      </c>
      <c r="AU214" s="186" t="s">
        <v>137</v>
      </c>
      <c r="AV214" s="184" t="s">
        <v>136</v>
      </c>
      <c r="AW214" s="184" t="s">
        <v>31</v>
      </c>
      <c r="AX214" s="184" t="s">
        <v>79</v>
      </c>
      <c r="AY214" s="186" t="s">
        <v>130</v>
      </c>
    </row>
    <row r="215" s="146" customFormat="true" ht="22.8" hidden="false" customHeight="true" outlineLevel="0" collapsed="false">
      <c r="B215" s="147"/>
      <c r="D215" s="148" t="s">
        <v>73</v>
      </c>
      <c r="E215" s="158" t="s">
        <v>297</v>
      </c>
      <c r="F215" s="158" t="s">
        <v>298</v>
      </c>
      <c r="I215" s="150"/>
      <c r="J215" s="159" t="n">
        <f aca="false">BK215</f>
        <v>0</v>
      </c>
      <c r="L215" s="147"/>
      <c r="M215" s="152"/>
      <c r="N215" s="153"/>
      <c r="O215" s="153"/>
      <c r="P215" s="154" t="n">
        <f aca="false">SUM(P216:P220)</f>
        <v>0</v>
      </c>
      <c r="Q215" s="153"/>
      <c r="R215" s="154" t="n">
        <f aca="false">SUM(R216:R220)</f>
        <v>0</v>
      </c>
      <c r="S215" s="153"/>
      <c r="T215" s="155" t="n">
        <f aca="false">SUM(T216:T220)</f>
        <v>0</v>
      </c>
      <c r="AR215" s="148" t="s">
        <v>79</v>
      </c>
      <c r="AT215" s="156" t="s">
        <v>73</v>
      </c>
      <c r="AU215" s="156" t="s">
        <v>79</v>
      </c>
      <c r="AY215" s="148" t="s">
        <v>130</v>
      </c>
      <c r="BK215" s="157" t="n">
        <f aca="false">SUM(BK216:BK220)</f>
        <v>0</v>
      </c>
    </row>
    <row r="216" s="27" customFormat="true" ht="24.15" hidden="false" customHeight="true" outlineLevel="0" collapsed="false">
      <c r="A216" s="22"/>
      <c r="B216" s="160"/>
      <c r="C216" s="161" t="s">
        <v>299</v>
      </c>
      <c r="D216" s="161" t="s">
        <v>132</v>
      </c>
      <c r="E216" s="162" t="s">
        <v>300</v>
      </c>
      <c r="F216" s="163" t="s">
        <v>301</v>
      </c>
      <c r="G216" s="164" t="s">
        <v>302</v>
      </c>
      <c r="H216" s="165" t="n">
        <v>2.525</v>
      </c>
      <c r="I216" s="166"/>
      <c r="J216" s="167" t="n">
        <f aca="false">ROUND(I216*H216,2)</f>
        <v>0</v>
      </c>
      <c r="K216" s="163" t="s">
        <v>164</v>
      </c>
      <c r="L216" s="23"/>
      <c r="M216" s="168"/>
      <c r="N216" s="169" t="s">
        <v>40</v>
      </c>
      <c r="O216" s="60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</v>
      </c>
      <c r="T216" s="171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136</v>
      </c>
      <c r="AT216" s="172" t="s">
        <v>132</v>
      </c>
      <c r="AU216" s="172" t="s">
        <v>137</v>
      </c>
      <c r="AY216" s="3" t="s">
        <v>130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137</v>
      </c>
      <c r="BK216" s="173" t="n">
        <f aca="false">ROUND(I216*H216,2)</f>
        <v>0</v>
      </c>
      <c r="BL216" s="3" t="s">
        <v>136</v>
      </c>
      <c r="BM216" s="172" t="s">
        <v>303</v>
      </c>
    </row>
    <row r="217" s="27" customFormat="true" ht="24.15" hidden="false" customHeight="true" outlineLevel="0" collapsed="false">
      <c r="A217" s="22"/>
      <c r="B217" s="160"/>
      <c r="C217" s="161" t="s">
        <v>304</v>
      </c>
      <c r="D217" s="161" t="s">
        <v>132</v>
      </c>
      <c r="E217" s="162" t="s">
        <v>305</v>
      </c>
      <c r="F217" s="163" t="s">
        <v>306</v>
      </c>
      <c r="G217" s="164" t="s">
        <v>302</v>
      </c>
      <c r="H217" s="165" t="n">
        <v>2.525</v>
      </c>
      <c r="I217" s="166"/>
      <c r="J217" s="167" t="n">
        <f aca="false">ROUND(I217*H217,2)</f>
        <v>0</v>
      </c>
      <c r="K217" s="163" t="s">
        <v>164</v>
      </c>
      <c r="L217" s="23"/>
      <c r="M217" s="168"/>
      <c r="N217" s="169" t="s">
        <v>40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136</v>
      </c>
      <c r="AT217" s="172" t="s">
        <v>132</v>
      </c>
      <c r="AU217" s="172" t="s">
        <v>137</v>
      </c>
      <c r="AY217" s="3" t="s">
        <v>130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137</v>
      </c>
      <c r="BK217" s="173" t="n">
        <f aca="false">ROUND(I217*H217,2)</f>
        <v>0</v>
      </c>
      <c r="BL217" s="3" t="s">
        <v>136</v>
      </c>
      <c r="BM217" s="172" t="s">
        <v>307</v>
      </c>
    </row>
    <row r="218" s="27" customFormat="true" ht="24.15" hidden="false" customHeight="true" outlineLevel="0" collapsed="false">
      <c r="A218" s="22"/>
      <c r="B218" s="160"/>
      <c r="C218" s="161" t="s">
        <v>308</v>
      </c>
      <c r="D218" s="161" t="s">
        <v>132</v>
      </c>
      <c r="E218" s="162" t="s">
        <v>309</v>
      </c>
      <c r="F218" s="163" t="s">
        <v>310</v>
      </c>
      <c r="G218" s="164" t="s">
        <v>302</v>
      </c>
      <c r="H218" s="165" t="n">
        <v>35.35</v>
      </c>
      <c r="I218" s="166"/>
      <c r="J218" s="167" t="n">
        <f aca="false">ROUND(I218*H218,2)</f>
        <v>0</v>
      </c>
      <c r="K218" s="163" t="s">
        <v>164</v>
      </c>
      <c r="L218" s="23"/>
      <c r="M218" s="168"/>
      <c r="N218" s="169" t="s">
        <v>40</v>
      </c>
      <c r="O218" s="60"/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</v>
      </c>
      <c r="T218" s="171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136</v>
      </c>
      <c r="AT218" s="172" t="s">
        <v>132</v>
      </c>
      <c r="AU218" s="172" t="s">
        <v>137</v>
      </c>
      <c r="AY218" s="3" t="s">
        <v>130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137</v>
      </c>
      <c r="BK218" s="173" t="n">
        <f aca="false">ROUND(I218*H218,2)</f>
        <v>0</v>
      </c>
      <c r="BL218" s="3" t="s">
        <v>136</v>
      </c>
      <c r="BM218" s="172" t="s">
        <v>311</v>
      </c>
    </row>
    <row r="219" s="174" customFormat="true" ht="12.8" hidden="false" customHeight="false" outlineLevel="0" collapsed="false">
      <c r="B219" s="175"/>
      <c r="D219" s="176" t="s">
        <v>145</v>
      </c>
      <c r="F219" s="178" t="s">
        <v>312</v>
      </c>
      <c r="H219" s="179" t="n">
        <v>35.35</v>
      </c>
      <c r="I219" s="180"/>
      <c r="L219" s="175"/>
      <c r="M219" s="181"/>
      <c r="N219" s="182"/>
      <c r="O219" s="182"/>
      <c r="P219" s="182"/>
      <c r="Q219" s="182"/>
      <c r="R219" s="182"/>
      <c r="S219" s="182"/>
      <c r="T219" s="183"/>
      <c r="AT219" s="177" t="s">
        <v>145</v>
      </c>
      <c r="AU219" s="177" t="s">
        <v>137</v>
      </c>
      <c r="AV219" s="174" t="s">
        <v>137</v>
      </c>
      <c r="AW219" s="174" t="s">
        <v>2</v>
      </c>
      <c r="AX219" s="174" t="s">
        <v>79</v>
      </c>
      <c r="AY219" s="177" t="s">
        <v>130</v>
      </c>
    </row>
    <row r="220" s="27" customFormat="true" ht="24.15" hidden="false" customHeight="true" outlineLevel="0" collapsed="false">
      <c r="A220" s="22"/>
      <c r="B220" s="160"/>
      <c r="C220" s="161" t="s">
        <v>313</v>
      </c>
      <c r="D220" s="161" t="s">
        <v>132</v>
      </c>
      <c r="E220" s="162" t="s">
        <v>314</v>
      </c>
      <c r="F220" s="163" t="s">
        <v>315</v>
      </c>
      <c r="G220" s="164" t="s">
        <v>302</v>
      </c>
      <c r="H220" s="165" t="n">
        <v>2.525</v>
      </c>
      <c r="I220" s="166"/>
      <c r="J220" s="167" t="n">
        <f aca="false">ROUND(I220*H220,2)</f>
        <v>0</v>
      </c>
      <c r="K220" s="163" t="s">
        <v>164</v>
      </c>
      <c r="L220" s="23"/>
      <c r="M220" s="168"/>
      <c r="N220" s="169" t="s">
        <v>40</v>
      </c>
      <c r="O220" s="60"/>
      <c r="P220" s="170" t="n">
        <f aca="false">O220*H220</f>
        <v>0</v>
      </c>
      <c r="Q220" s="170" t="n">
        <v>0</v>
      </c>
      <c r="R220" s="170" t="n">
        <f aca="false">Q220*H220</f>
        <v>0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136</v>
      </c>
      <c r="AT220" s="172" t="s">
        <v>132</v>
      </c>
      <c r="AU220" s="172" t="s">
        <v>137</v>
      </c>
      <c r="AY220" s="3" t="s">
        <v>130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137</v>
      </c>
      <c r="BK220" s="173" t="n">
        <f aca="false">ROUND(I220*H220,2)</f>
        <v>0</v>
      </c>
      <c r="BL220" s="3" t="s">
        <v>136</v>
      </c>
      <c r="BM220" s="172" t="s">
        <v>316</v>
      </c>
    </row>
    <row r="221" s="146" customFormat="true" ht="22.8" hidden="false" customHeight="true" outlineLevel="0" collapsed="false">
      <c r="B221" s="147"/>
      <c r="D221" s="148" t="s">
        <v>73</v>
      </c>
      <c r="E221" s="158" t="s">
        <v>317</v>
      </c>
      <c r="F221" s="158" t="s">
        <v>318</v>
      </c>
      <c r="I221" s="150"/>
      <c r="J221" s="159" t="n">
        <f aca="false">BK221</f>
        <v>0</v>
      </c>
      <c r="L221" s="147"/>
      <c r="M221" s="152"/>
      <c r="N221" s="153"/>
      <c r="O221" s="153"/>
      <c r="P221" s="154" t="n">
        <f aca="false">P222</f>
        <v>0</v>
      </c>
      <c r="Q221" s="153"/>
      <c r="R221" s="154" t="n">
        <f aca="false">R222</f>
        <v>0</v>
      </c>
      <c r="S221" s="153"/>
      <c r="T221" s="155" t="n">
        <f aca="false">T222</f>
        <v>0</v>
      </c>
      <c r="AR221" s="148" t="s">
        <v>79</v>
      </c>
      <c r="AT221" s="156" t="s">
        <v>73</v>
      </c>
      <c r="AU221" s="156" t="s">
        <v>79</v>
      </c>
      <c r="AY221" s="148" t="s">
        <v>130</v>
      </c>
      <c r="BK221" s="157" t="n">
        <f aca="false">BK222</f>
        <v>0</v>
      </c>
    </row>
    <row r="222" s="27" customFormat="true" ht="21.75" hidden="false" customHeight="true" outlineLevel="0" collapsed="false">
      <c r="A222" s="22"/>
      <c r="B222" s="160"/>
      <c r="C222" s="161" t="s">
        <v>319</v>
      </c>
      <c r="D222" s="161" t="s">
        <v>132</v>
      </c>
      <c r="E222" s="162" t="s">
        <v>320</v>
      </c>
      <c r="F222" s="163" t="s">
        <v>321</v>
      </c>
      <c r="G222" s="164" t="s">
        <v>302</v>
      </c>
      <c r="H222" s="165" t="n">
        <v>2.664</v>
      </c>
      <c r="I222" s="166"/>
      <c r="J222" s="167" t="n">
        <f aca="false">ROUND(I222*H222,2)</f>
        <v>0</v>
      </c>
      <c r="K222" s="163" t="s">
        <v>164</v>
      </c>
      <c r="L222" s="23"/>
      <c r="M222" s="168"/>
      <c r="N222" s="169" t="s">
        <v>40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136</v>
      </c>
      <c r="AT222" s="172" t="s">
        <v>132</v>
      </c>
      <c r="AU222" s="172" t="s">
        <v>137</v>
      </c>
      <c r="AY222" s="3" t="s">
        <v>130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137</v>
      </c>
      <c r="BK222" s="173" t="n">
        <f aca="false">ROUND(I222*H222,2)</f>
        <v>0</v>
      </c>
      <c r="BL222" s="3" t="s">
        <v>136</v>
      </c>
      <c r="BM222" s="172" t="s">
        <v>322</v>
      </c>
    </row>
    <row r="223" s="146" customFormat="true" ht="25.9" hidden="false" customHeight="true" outlineLevel="0" collapsed="false">
      <c r="B223" s="147"/>
      <c r="D223" s="148" t="s">
        <v>73</v>
      </c>
      <c r="E223" s="149" t="s">
        <v>323</v>
      </c>
      <c r="F223" s="149" t="s">
        <v>324</v>
      </c>
      <c r="I223" s="150"/>
      <c r="J223" s="151" t="n">
        <f aca="false">BK223</f>
        <v>0</v>
      </c>
      <c r="L223" s="147"/>
      <c r="M223" s="152"/>
      <c r="N223" s="153"/>
      <c r="O223" s="153"/>
      <c r="P223" s="154" t="n">
        <f aca="false">P224+P245+P263+P276+P280+P283+P287+P331+P337+P341+P346+P357+P374+P390+P409+P417</f>
        <v>0</v>
      </c>
      <c r="Q223" s="153"/>
      <c r="R223" s="154" t="n">
        <f aca="false">R224+R245+R263+R276+R280+R283+R287+R331+R337+R341+R346+R357+R374+R390+R409+R417</f>
        <v>1.51339734</v>
      </c>
      <c r="S223" s="153"/>
      <c r="T223" s="155" t="n">
        <f aca="false">T224+T245+T263+T276+T280+T283+T287+T331+T337+T341+T346+T357+T374+T390+T409+T417</f>
        <v>0.59221026</v>
      </c>
      <c r="AR223" s="148" t="s">
        <v>137</v>
      </c>
      <c r="AT223" s="156" t="s">
        <v>73</v>
      </c>
      <c r="AU223" s="156" t="s">
        <v>74</v>
      </c>
      <c r="AY223" s="148" t="s">
        <v>130</v>
      </c>
      <c r="BK223" s="157" t="n">
        <f aca="false">BK224+BK245+BK263+BK276+BK280+BK283+BK287+BK331+BK337+BK341+BK346+BK357+BK374+BK390+BK409+BK417</f>
        <v>0</v>
      </c>
    </row>
    <row r="224" s="146" customFormat="true" ht="22.8" hidden="false" customHeight="true" outlineLevel="0" collapsed="false">
      <c r="B224" s="147"/>
      <c r="D224" s="148" t="s">
        <v>73</v>
      </c>
      <c r="E224" s="158" t="s">
        <v>325</v>
      </c>
      <c r="F224" s="158" t="s">
        <v>326</v>
      </c>
      <c r="I224" s="150"/>
      <c r="J224" s="159" t="n">
        <f aca="false">BK224</f>
        <v>0</v>
      </c>
      <c r="L224" s="147"/>
      <c r="M224" s="152"/>
      <c r="N224" s="153"/>
      <c r="O224" s="153"/>
      <c r="P224" s="154" t="n">
        <f aca="false">SUM(P225:P244)</f>
        <v>0</v>
      </c>
      <c r="Q224" s="153"/>
      <c r="R224" s="154" t="n">
        <f aca="false">SUM(R225:R244)</f>
        <v>0.00826</v>
      </c>
      <c r="S224" s="153"/>
      <c r="T224" s="155" t="n">
        <f aca="false">SUM(T225:T244)</f>
        <v>0.01236</v>
      </c>
      <c r="AR224" s="148" t="s">
        <v>137</v>
      </c>
      <c r="AT224" s="156" t="s">
        <v>73</v>
      </c>
      <c r="AU224" s="156" t="s">
        <v>79</v>
      </c>
      <c r="AY224" s="148" t="s">
        <v>130</v>
      </c>
      <c r="BK224" s="157" t="n">
        <f aca="false">SUM(BK225:BK244)</f>
        <v>0</v>
      </c>
    </row>
    <row r="225" s="27" customFormat="true" ht="16.5" hidden="false" customHeight="true" outlineLevel="0" collapsed="false">
      <c r="A225" s="22"/>
      <c r="B225" s="160"/>
      <c r="C225" s="161" t="s">
        <v>327</v>
      </c>
      <c r="D225" s="161" t="s">
        <v>132</v>
      </c>
      <c r="E225" s="162" t="s">
        <v>328</v>
      </c>
      <c r="F225" s="163" t="s">
        <v>329</v>
      </c>
      <c r="G225" s="164" t="s">
        <v>163</v>
      </c>
      <c r="H225" s="165" t="n">
        <v>4</v>
      </c>
      <c r="I225" s="166"/>
      <c r="J225" s="167" t="n">
        <f aca="false">ROUND(I225*H225,2)</f>
        <v>0</v>
      </c>
      <c r="K225" s="163" t="s">
        <v>164</v>
      </c>
      <c r="L225" s="23"/>
      <c r="M225" s="168"/>
      <c r="N225" s="169" t="s">
        <v>40</v>
      </c>
      <c r="O225" s="60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0.0021</v>
      </c>
      <c r="T225" s="171" t="n">
        <f aca="false">S225*H225</f>
        <v>0.0084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221</v>
      </c>
      <c r="AT225" s="172" t="s">
        <v>132</v>
      </c>
      <c r="AU225" s="172" t="s">
        <v>137</v>
      </c>
      <c r="AY225" s="3" t="s">
        <v>130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137</v>
      </c>
      <c r="BK225" s="173" t="n">
        <f aca="false">ROUND(I225*H225,2)</f>
        <v>0</v>
      </c>
      <c r="BL225" s="3" t="s">
        <v>221</v>
      </c>
      <c r="BM225" s="172" t="s">
        <v>330</v>
      </c>
    </row>
    <row r="226" s="27" customFormat="true" ht="16.5" hidden="false" customHeight="true" outlineLevel="0" collapsed="false">
      <c r="A226" s="22"/>
      <c r="B226" s="160"/>
      <c r="C226" s="161" t="s">
        <v>331</v>
      </c>
      <c r="D226" s="161" t="s">
        <v>132</v>
      </c>
      <c r="E226" s="162" t="s">
        <v>332</v>
      </c>
      <c r="F226" s="163" t="s">
        <v>333</v>
      </c>
      <c r="G226" s="164" t="s">
        <v>163</v>
      </c>
      <c r="H226" s="165" t="n">
        <v>2</v>
      </c>
      <c r="I226" s="166"/>
      <c r="J226" s="167" t="n">
        <f aca="false">ROUND(I226*H226,2)</f>
        <v>0</v>
      </c>
      <c r="K226" s="163" t="s">
        <v>164</v>
      </c>
      <c r="L226" s="23"/>
      <c r="M226" s="168"/>
      <c r="N226" s="169" t="s">
        <v>40</v>
      </c>
      <c r="O226" s="60"/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0.00198</v>
      </c>
      <c r="T226" s="171" t="n">
        <f aca="false">S226*H226</f>
        <v>0.00396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221</v>
      </c>
      <c r="AT226" s="172" t="s">
        <v>132</v>
      </c>
      <c r="AU226" s="172" t="s">
        <v>137</v>
      </c>
      <c r="AY226" s="3" t="s">
        <v>130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137</v>
      </c>
      <c r="BK226" s="173" t="n">
        <f aca="false">ROUND(I226*H226,2)</f>
        <v>0</v>
      </c>
      <c r="BL226" s="3" t="s">
        <v>221</v>
      </c>
      <c r="BM226" s="172" t="s">
        <v>334</v>
      </c>
    </row>
    <row r="227" s="27" customFormat="true" ht="16.5" hidden="false" customHeight="true" outlineLevel="0" collapsed="false">
      <c r="A227" s="22"/>
      <c r="B227" s="160"/>
      <c r="C227" s="161" t="s">
        <v>335</v>
      </c>
      <c r="D227" s="161" t="s">
        <v>132</v>
      </c>
      <c r="E227" s="162" t="s">
        <v>336</v>
      </c>
      <c r="F227" s="163" t="s">
        <v>337</v>
      </c>
      <c r="G227" s="164" t="s">
        <v>163</v>
      </c>
      <c r="H227" s="165" t="n">
        <v>3</v>
      </c>
      <c r="I227" s="166"/>
      <c r="J227" s="167" t="n">
        <f aca="false">ROUND(I227*H227,2)</f>
        <v>0</v>
      </c>
      <c r="K227" s="163" t="s">
        <v>164</v>
      </c>
      <c r="L227" s="23"/>
      <c r="M227" s="168"/>
      <c r="N227" s="169" t="s">
        <v>40</v>
      </c>
      <c r="O227" s="60"/>
      <c r="P227" s="170" t="n">
        <f aca="false">O227*H227</f>
        <v>0</v>
      </c>
      <c r="Q227" s="170" t="n">
        <v>0.00041</v>
      </c>
      <c r="R227" s="170" t="n">
        <f aca="false">Q227*H227</f>
        <v>0.00123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221</v>
      </c>
      <c r="AT227" s="172" t="s">
        <v>132</v>
      </c>
      <c r="AU227" s="172" t="s">
        <v>137</v>
      </c>
      <c r="AY227" s="3" t="s">
        <v>130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137</v>
      </c>
      <c r="BK227" s="173" t="n">
        <f aca="false">ROUND(I227*H227,2)</f>
        <v>0</v>
      </c>
      <c r="BL227" s="3" t="s">
        <v>221</v>
      </c>
      <c r="BM227" s="172" t="s">
        <v>338</v>
      </c>
    </row>
    <row r="228" s="27" customFormat="true" ht="16.5" hidden="false" customHeight="true" outlineLevel="0" collapsed="false">
      <c r="A228" s="22"/>
      <c r="B228" s="160"/>
      <c r="C228" s="161" t="s">
        <v>339</v>
      </c>
      <c r="D228" s="161" t="s">
        <v>132</v>
      </c>
      <c r="E228" s="162" t="s">
        <v>340</v>
      </c>
      <c r="F228" s="163" t="s">
        <v>341</v>
      </c>
      <c r="G228" s="164" t="s">
        <v>163</v>
      </c>
      <c r="H228" s="165" t="n">
        <v>3</v>
      </c>
      <c r="I228" s="166"/>
      <c r="J228" s="167" t="n">
        <f aca="false">ROUND(I228*H228,2)</f>
        <v>0</v>
      </c>
      <c r="K228" s="163" t="s">
        <v>164</v>
      </c>
      <c r="L228" s="23"/>
      <c r="M228" s="168"/>
      <c r="N228" s="169" t="s">
        <v>40</v>
      </c>
      <c r="O228" s="60"/>
      <c r="P228" s="170" t="n">
        <f aca="false">O228*H228</f>
        <v>0</v>
      </c>
      <c r="Q228" s="170" t="n">
        <v>0.00048</v>
      </c>
      <c r="R228" s="170" t="n">
        <f aca="false">Q228*H228</f>
        <v>0.00144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221</v>
      </c>
      <c r="AT228" s="172" t="s">
        <v>132</v>
      </c>
      <c r="AU228" s="172" t="s">
        <v>137</v>
      </c>
      <c r="AY228" s="3" t="s">
        <v>130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137</v>
      </c>
      <c r="BK228" s="173" t="n">
        <f aca="false">ROUND(I228*H228,2)</f>
        <v>0</v>
      </c>
      <c r="BL228" s="3" t="s">
        <v>221</v>
      </c>
      <c r="BM228" s="172" t="s">
        <v>342</v>
      </c>
    </row>
    <row r="229" s="27" customFormat="true" ht="16.5" hidden="false" customHeight="true" outlineLevel="0" collapsed="false">
      <c r="A229" s="22"/>
      <c r="B229" s="160"/>
      <c r="C229" s="161" t="s">
        <v>343</v>
      </c>
      <c r="D229" s="161" t="s">
        <v>132</v>
      </c>
      <c r="E229" s="162" t="s">
        <v>344</v>
      </c>
      <c r="F229" s="163" t="s">
        <v>345</v>
      </c>
      <c r="G229" s="164" t="s">
        <v>163</v>
      </c>
      <c r="H229" s="165" t="n">
        <v>2</v>
      </c>
      <c r="I229" s="166"/>
      <c r="J229" s="167" t="n">
        <f aca="false">ROUND(I229*H229,2)</f>
        <v>0</v>
      </c>
      <c r="K229" s="163" t="s">
        <v>164</v>
      </c>
      <c r="L229" s="23"/>
      <c r="M229" s="168"/>
      <c r="N229" s="169" t="s">
        <v>40</v>
      </c>
      <c r="O229" s="60"/>
      <c r="P229" s="170" t="n">
        <f aca="false">O229*H229</f>
        <v>0</v>
      </c>
      <c r="Q229" s="170" t="n">
        <v>0.00224</v>
      </c>
      <c r="R229" s="170" t="n">
        <f aca="false">Q229*H229</f>
        <v>0.00448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221</v>
      </c>
      <c r="AT229" s="172" t="s">
        <v>132</v>
      </c>
      <c r="AU229" s="172" t="s">
        <v>137</v>
      </c>
      <c r="AY229" s="3" t="s">
        <v>130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137</v>
      </c>
      <c r="BK229" s="173" t="n">
        <f aca="false">ROUND(I229*H229,2)</f>
        <v>0</v>
      </c>
      <c r="BL229" s="3" t="s">
        <v>221</v>
      </c>
      <c r="BM229" s="172" t="s">
        <v>346</v>
      </c>
    </row>
    <row r="230" s="27" customFormat="true" ht="16.5" hidden="false" customHeight="true" outlineLevel="0" collapsed="false">
      <c r="A230" s="22"/>
      <c r="B230" s="160"/>
      <c r="C230" s="161" t="s">
        <v>347</v>
      </c>
      <c r="D230" s="161" t="s">
        <v>132</v>
      </c>
      <c r="E230" s="162" t="s">
        <v>348</v>
      </c>
      <c r="F230" s="163" t="s">
        <v>349</v>
      </c>
      <c r="G230" s="164" t="s">
        <v>153</v>
      </c>
      <c r="H230" s="165" t="n">
        <v>2</v>
      </c>
      <c r="I230" s="166"/>
      <c r="J230" s="167" t="n">
        <f aca="false">ROUND(I230*H230,2)</f>
        <v>0</v>
      </c>
      <c r="K230" s="163" t="s">
        <v>164</v>
      </c>
      <c r="L230" s="23"/>
      <c r="M230" s="168"/>
      <c r="N230" s="169" t="s">
        <v>40</v>
      </c>
      <c r="O230" s="60"/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221</v>
      </c>
      <c r="AT230" s="172" t="s">
        <v>132</v>
      </c>
      <c r="AU230" s="172" t="s">
        <v>137</v>
      </c>
      <c r="AY230" s="3" t="s">
        <v>130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137</v>
      </c>
      <c r="BK230" s="173" t="n">
        <f aca="false">ROUND(I230*H230,2)</f>
        <v>0</v>
      </c>
      <c r="BL230" s="3" t="s">
        <v>221</v>
      </c>
      <c r="BM230" s="172" t="s">
        <v>350</v>
      </c>
    </row>
    <row r="231" s="174" customFormat="true" ht="12.8" hidden="false" customHeight="false" outlineLevel="0" collapsed="false">
      <c r="B231" s="175"/>
      <c r="D231" s="176" t="s">
        <v>145</v>
      </c>
      <c r="E231" s="177"/>
      <c r="F231" s="178" t="s">
        <v>351</v>
      </c>
      <c r="H231" s="179" t="n">
        <v>1</v>
      </c>
      <c r="I231" s="180"/>
      <c r="L231" s="175"/>
      <c r="M231" s="181"/>
      <c r="N231" s="182"/>
      <c r="O231" s="182"/>
      <c r="P231" s="182"/>
      <c r="Q231" s="182"/>
      <c r="R231" s="182"/>
      <c r="S231" s="182"/>
      <c r="T231" s="183"/>
      <c r="AT231" s="177" t="s">
        <v>145</v>
      </c>
      <c r="AU231" s="177" t="s">
        <v>137</v>
      </c>
      <c r="AV231" s="174" t="s">
        <v>137</v>
      </c>
      <c r="AW231" s="174" t="s">
        <v>31</v>
      </c>
      <c r="AX231" s="174" t="s">
        <v>74</v>
      </c>
      <c r="AY231" s="177" t="s">
        <v>130</v>
      </c>
    </row>
    <row r="232" s="174" customFormat="true" ht="12.8" hidden="false" customHeight="false" outlineLevel="0" collapsed="false">
      <c r="B232" s="175"/>
      <c r="D232" s="176" t="s">
        <v>145</v>
      </c>
      <c r="E232" s="177"/>
      <c r="F232" s="178" t="s">
        <v>352</v>
      </c>
      <c r="H232" s="179" t="n">
        <v>1</v>
      </c>
      <c r="I232" s="180"/>
      <c r="L232" s="175"/>
      <c r="M232" s="181"/>
      <c r="N232" s="182"/>
      <c r="O232" s="182"/>
      <c r="P232" s="182"/>
      <c r="Q232" s="182"/>
      <c r="R232" s="182"/>
      <c r="S232" s="182"/>
      <c r="T232" s="183"/>
      <c r="AT232" s="177" t="s">
        <v>145</v>
      </c>
      <c r="AU232" s="177" t="s">
        <v>137</v>
      </c>
      <c r="AV232" s="174" t="s">
        <v>137</v>
      </c>
      <c r="AW232" s="174" t="s">
        <v>31</v>
      </c>
      <c r="AX232" s="174" t="s">
        <v>74</v>
      </c>
      <c r="AY232" s="177" t="s">
        <v>130</v>
      </c>
    </row>
    <row r="233" s="184" customFormat="true" ht="12.8" hidden="false" customHeight="false" outlineLevel="0" collapsed="false">
      <c r="B233" s="185"/>
      <c r="D233" s="176" t="s">
        <v>145</v>
      </c>
      <c r="E233" s="186"/>
      <c r="F233" s="187" t="s">
        <v>190</v>
      </c>
      <c r="H233" s="188" t="n">
        <v>2</v>
      </c>
      <c r="I233" s="189"/>
      <c r="L233" s="185"/>
      <c r="M233" s="190"/>
      <c r="N233" s="191"/>
      <c r="O233" s="191"/>
      <c r="P233" s="191"/>
      <c r="Q233" s="191"/>
      <c r="R233" s="191"/>
      <c r="S233" s="191"/>
      <c r="T233" s="192"/>
      <c r="AT233" s="186" t="s">
        <v>145</v>
      </c>
      <c r="AU233" s="186" t="s">
        <v>137</v>
      </c>
      <c r="AV233" s="184" t="s">
        <v>136</v>
      </c>
      <c r="AW233" s="184" t="s">
        <v>31</v>
      </c>
      <c r="AX233" s="184" t="s">
        <v>79</v>
      </c>
      <c r="AY233" s="186" t="s">
        <v>130</v>
      </c>
    </row>
    <row r="234" s="27" customFormat="true" ht="16.5" hidden="false" customHeight="true" outlineLevel="0" collapsed="false">
      <c r="A234" s="22"/>
      <c r="B234" s="160"/>
      <c r="C234" s="161" t="s">
        <v>353</v>
      </c>
      <c r="D234" s="161" t="s">
        <v>132</v>
      </c>
      <c r="E234" s="162" t="s">
        <v>354</v>
      </c>
      <c r="F234" s="163" t="s">
        <v>355</v>
      </c>
      <c r="G234" s="164" t="s">
        <v>153</v>
      </c>
      <c r="H234" s="165" t="n">
        <v>1</v>
      </c>
      <c r="I234" s="166"/>
      <c r="J234" s="167" t="n">
        <f aca="false">ROUND(I234*H234,2)</f>
        <v>0</v>
      </c>
      <c r="K234" s="163" t="s">
        <v>164</v>
      </c>
      <c r="L234" s="23"/>
      <c r="M234" s="168"/>
      <c r="N234" s="169" t="s">
        <v>40</v>
      </c>
      <c r="O234" s="60"/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221</v>
      </c>
      <c r="AT234" s="172" t="s">
        <v>132</v>
      </c>
      <c r="AU234" s="172" t="s">
        <v>137</v>
      </c>
      <c r="AY234" s="3" t="s">
        <v>130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137</v>
      </c>
      <c r="BK234" s="173" t="n">
        <f aca="false">ROUND(I234*H234,2)</f>
        <v>0</v>
      </c>
      <c r="BL234" s="3" t="s">
        <v>221</v>
      </c>
      <c r="BM234" s="172" t="s">
        <v>356</v>
      </c>
    </row>
    <row r="235" s="174" customFormat="true" ht="12.8" hidden="false" customHeight="false" outlineLevel="0" collapsed="false">
      <c r="B235" s="175"/>
      <c r="D235" s="176" t="s">
        <v>145</v>
      </c>
      <c r="E235" s="177"/>
      <c r="F235" s="178" t="s">
        <v>357</v>
      </c>
      <c r="H235" s="179" t="n">
        <v>1</v>
      </c>
      <c r="I235" s="180"/>
      <c r="L235" s="175"/>
      <c r="M235" s="181"/>
      <c r="N235" s="182"/>
      <c r="O235" s="182"/>
      <c r="P235" s="182"/>
      <c r="Q235" s="182"/>
      <c r="R235" s="182"/>
      <c r="S235" s="182"/>
      <c r="T235" s="183"/>
      <c r="AT235" s="177" t="s">
        <v>145</v>
      </c>
      <c r="AU235" s="177" t="s">
        <v>137</v>
      </c>
      <c r="AV235" s="174" t="s">
        <v>137</v>
      </c>
      <c r="AW235" s="174" t="s">
        <v>31</v>
      </c>
      <c r="AX235" s="174" t="s">
        <v>74</v>
      </c>
      <c r="AY235" s="177" t="s">
        <v>130</v>
      </c>
    </row>
    <row r="236" s="184" customFormat="true" ht="12.8" hidden="false" customHeight="false" outlineLevel="0" collapsed="false">
      <c r="B236" s="185"/>
      <c r="D236" s="176" t="s">
        <v>145</v>
      </c>
      <c r="E236" s="186"/>
      <c r="F236" s="187" t="s">
        <v>190</v>
      </c>
      <c r="H236" s="188" t="n">
        <v>1</v>
      </c>
      <c r="I236" s="189"/>
      <c r="L236" s="185"/>
      <c r="M236" s="190"/>
      <c r="N236" s="191"/>
      <c r="O236" s="191"/>
      <c r="P236" s="191"/>
      <c r="Q236" s="191"/>
      <c r="R236" s="191"/>
      <c r="S236" s="191"/>
      <c r="T236" s="192"/>
      <c r="AT236" s="186" t="s">
        <v>145</v>
      </c>
      <c r="AU236" s="186" t="s">
        <v>137</v>
      </c>
      <c r="AV236" s="184" t="s">
        <v>136</v>
      </c>
      <c r="AW236" s="184" t="s">
        <v>31</v>
      </c>
      <c r="AX236" s="184" t="s">
        <v>79</v>
      </c>
      <c r="AY236" s="186" t="s">
        <v>130</v>
      </c>
    </row>
    <row r="237" s="27" customFormat="true" ht="21.75" hidden="false" customHeight="true" outlineLevel="0" collapsed="false">
      <c r="A237" s="22"/>
      <c r="B237" s="160"/>
      <c r="C237" s="161" t="s">
        <v>358</v>
      </c>
      <c r="D237" s="161" t="s">
        <v>132</v>
      </c>
      <c r="E237" s="162" t="s">
        <v>359</v>
      </c>
      <c r="F237" s="163" t="s">
        <v>360</v>
      </c>
      <c r="G237" s="164" t="s">
        <v>153</v>
      </c>
      <c r="H237" s="165" t="n">
        <v>1</v>
      </c>
      <c r="I237" s="166"/>
      <c r="J237" s="167" t="n">
        <f aca="false">ROUND(I237*H237,2)</f>
        <v>0</v>
      </c>
      <c r="K237" s="163" t="s">
        <v>164</v>
      </c>
      <c r="L237" s="23"/>
      <c r="M237" s="168"/>
      <c r="N237" s="169" t="s">
        <v>40</v>
      </c>
      <c r="O237" s="60"/>
      <c r="P237" s="170" t="n">
        <f aca="false">O237*H237</f>
        <v>0</v>
      </c>
      <c r="Q237" s="170" t="n">
        <v>0</v>
      </c>
      <c r="R237" s="170" t="n">
        <f aca="false">Q237*H237</f>
        <v>0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221</v>
      </c>
      <c r="AT237" s="172" t="s">
        <v>132</v>
      </c>
      <c r="AU237" s="172" t="s">
        <v>137</v>
      </c>
      <c r="AY237" s="3" t="s">
        <v>130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137</v>
      </c>
      <c r="BK237" s="173" t="n">
        <f aca="false">ROUND(I237*H237,2)</f>
        <v>0</v>
      </c>
      <c r="BL237" s="3" t="s">
        <v>221</v>
      </c>
      <c r="BM237" s="172" t="s">
        <v>361</v>
      </c>
    </row>
    <row r="238" s="174" customFormat="true" ht="12.8" hidden="false" customHeight="false" outlineLevel="0" collapsed="false">
      <c r="B238" s="175"/>
      <c r="D238" s="176" t="s">
        <v>145</v>
      </c>
      <c r="E238" s="177"/>
      <c r="F238" s="178" t="s">
        <v>362</v>
      </c>
      <c r="H238" s="179" t="n">
        <v>1</v>
      </c>
      <c r="I238" s="180"/>
      <c r="L238" s="175"/>
      <c r="M238" s="181"/>
      <c r="N238" s="182"/>
      <c r="O238" s="182"/>
      <c r="P238" s="182"/>
      <c r="Q238" s="182"/>
      <c r="R238" s="182"/>
      <c r="S238" s="182"/>
      <c r="T238" s="183"/>
      <c r="AT238" s="177" t="s">
        <v>145</v>
      </c>
      <c r="AU238" s="177" t="s">
        <v>137</v>
      </c>
      <c r="AV238" s="174" t="s">
        <v>137</v>
      </c>
      <c r="AW238" s="174" t="s">
        <v>31</v>
      </c>
      <c r="AX238" s="174" t="s">
        <v>74</v>
      </c>
      <c r="AY238" s="177" t="s">
        <v>130</v>
      </c>
    </row>
    <row r="239" s="184" customFormat="true" ht="12.8" hidden="false" customHeight="false" outlineLevel="0" collapsed="false">
      <c r="B239" s="185"/>
      <c r="D239" s="176" t="s">
        <v>145</v>
      </c>
      <c r="E239" s="186"/>
      <c r="F239" s="187" t="s">
        <v>190</v>
      </c>
      <c r="H239" s="188" t="n">
        <v>1</v>
      </c>
      <c r="I239" s="189"/>
      <c r="L239" s="185"/>
      <c r="M239" s="190"/>
      <c r="N239" s="191"/>
      <c r="O239" s="191"/>
      <c r="P239" s="191"/>
      <c r="Q239" s="191"/>
      <c r="R239" s="191"/>
      <c r="S239" s="191"/>
      <c r="T239" s="192"/>
      <c r="AT239" s="186" t="s">
        <v>145</v>
      </c>
      <c r="AU239" s="186" t="s">
        <v>137</v>
      </c>
      <c r="AV239" s="184" t="s">
        <v>136</v>
      </c>
      <c r="AW239" s="184" t="s">
        <v>31</v>
      </c>
      <c r="AX239" s="184" t="s">
        <v>79</v>
      </c>
      <c r="AY239" s="186" t="s">
        <v>130</v>
      </c>
    </row>
    <row r="240" s="27" customFormat="true" ht="21.75" hidden="false" customHeight="true" outlineLevel="0" collapsed="false">
      <c r="A240" s="22"/>
      <c r="B240" s="160"/>
      <c r="C240" s="161" t="s">
        <v>363</v>
      </c>
      <c r="D240" s="161" t="s">
        <v>132</v>
      </c>
      <c r="E240" s="162" t="s">
        <v>364</v>
      </c>
      <c r="F240" s="163" t="s">
        <v>365</v>
      </c>
      <c r="G240" s="164" t="s">
        <v>153</v>
      </c>
      <c r="H240" s="165" t="n">
        <v>1</v>
      </c>
      <c r="I240" s="166"/>
      <c r="J240" s="167" t="n">
        <f aca="false">ROUND(I240*H240,2)</f>
        <v>0</v>
      </c>
      <c r="K240" s="163" t="s">
        <v>164</v>
      </c>
      <c r="L240" s="23"/>
      <c r="M240" s="168"/>
      <c r="N240" s="169" t="s">
        <v>40</v>
      </c>
      <c r="O240" s="60"/>
      <c r="P240" s="170" t="n">
        <f aca="false">O240*H240</f>
        <v>0</v>
      </c>
      <c r="Q240" s="170" t="n">
        <v>0.00077</v>
      </c>
      <c r="R240" s="170" t="n">
        <f aca="false">Q240*H240</f>
        <v>0.00077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221</v>
      </c>
      <c r="AT240" s="172" t="s">
        <v>132</v>
      </c>
      <c r="AU240" s="172" t="s">
        <v>137</v>
      </c>
      <c r="AY240" s="3" t="s">
        <v>130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137</v>
      </c>
      <c r="BK240" s="173" t="n">
        <f aca="false">ROUND(I240*H240,2)</f>
        <v>0</v>
      </c>
      <c r="BL240" s="3" t="s">
        <v>221</v>
      </c>
      <c r="BM240" s="172" t="s">
        <v>366</v>
      </c>
    </row>
    <row r="241" s="27" customFormat="true" ht="24.15" hidden="false" customHeight="true" outlineLevel="0" collapsed="false">
      <c r="A241" s="22"/>
      <c r="B241" s="160"/>
      <c r="C241" s="161" t="s">
        <v>367</v>
      </c>
      <c r="D241" s="161" t="s">
        <v>132</v>
      </c>
      <c r="E241" s="162" t="s">
        <v>368</v>
      </c>
      <c r="F241" s="163" t="s">
        <v>369</v>
      </c>
      <c r="G241" s="164" t="s">
        <v>153</v>
      </c>
      <c r="H241" s="165" t="n">
        <v>1</v>
      </c>
      <c r="I241" s="166"/>
      <c r="J241" s="167" t="n">
        <f aca="false">ROUND(I241*H241,2)</f>
        <v>0</v>
      </c>
      <c r="K241" s="163" t="s">
        <v>164</v>
      </c>
      <c r="L241" s="23"/>
      <c r="M241" s="168"/>
      <c r="N241" s="169" t="s">
        <v>40</v>
      </c>
      <c r="O241" s="60"/>
      <c r="P241" s="170" t="n">
        <f aca="false">O241*H241</f>
        <v>0</v>
      </c>
      <c r="Q241" s="170" t="n">
        <v>0.00034</v>
      </c>
      <c r="R241" s="170" t="n">
        <f aca="false">Q241*H241</f>
        <v>0.00034</v>
      </c>
      <c r="S241" s="170" t="n">
        <v>0</v>
      </c>
      <c r="T241" s="171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221</v>
      </c>
      <c r="AT241" s="172" t="s">
        <v>132</v>
      </c>
      <c r="AU241" s="172" t="s">
        <v>137</v>
      </c>
      <c r="AY241" s="3" t="s">
        <v>130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137</v>
      </c>
      <c r="BK241" s="173" t="n">
        <f aca="false">ROUND(I241*H241,2)</f>
        <v>0</v>
      </c>
      <c r="BL241" s="3" t="s">
        <v>221</v>
      </c>
      <c r="BM241" s="172" t="s">
        <v>370</v>
      </c>
    </row>
    <row r="242" s="27" customFormat="true" ht="21.75" hidden="false" customHeight="true" outlineLevel="0" collapsed="false">
      <c r="A242" s="22"/>
      <c r="B242" s="160"/>
      <c r="C242" s="161" t="s">
        <v>371</v>
      </c>
      <c r="D242" s="161" t="s">
        <v>132</v>
      </c>
      <c r="E242" s="162" t="s">
        <v>372</v>
      </c>
      <c r="F242" s="163" t="s">
        <v>373</v>
      </c>
      <c r="G242" s="164" t="s">
        <v>163</v>
      </c>
      <c r="H242" s="165" t="n">
        <v>8</v>
      </c>
      <c r="I242" s="166"/>
      <c r="J242" s="167" t="n">
        <f aca="false">ROUND(I242*H242,2)</f>
        <v>0</v>
      </c>
      <c r="K242" s="163" t="s">
        <v>164</v>
      </c>
      <c r="L242" s="23"/>
      <c r="M242" s="168"/>
      <c r="N242" s="169" t="s">
        <v>40</v>
      </c>
      <c r="O242" s="60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221</v>
      </c>
      <c r="AT242" s="172" t="s">
        <v>132</v>
      </c>
      <c r="AU242" s="172" t="s">
        <v>137</v>
      </c>
      <c r="AY242" s="3" t="s">
        <v>130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137</v>
      </c>
      <c r="BK242" s="173" t="n">
        <f aca="false">ROUND(I242*H242,2)</f>
        <v>0</v>
      </c>
      <c r="BL242" s="3" t="s">
        <v>221</v>
      </c>
      <c r="BM242" s="172" t="s">
        <v>374</v>
      </c>
    </row>
    <row r="243" s="27" customFormat="true" ht="33" hidden="false" customHeight="true" outlineLevel="0" collapsed="false">
      <c r="A243" s="22"/>
      <c r="B243" s="160"/>
      <c r="C243" s="161" t="s">
        <v>375</v>
      </c>
      <c r="D243" s="161" t="s">
        <v>132</v>
      </c>
      <c r="E243" s="162" t="s">
        <v>376</v>
      </c>
      <c r="F243" s="163" t="s">
        <v>377</v>
      </c>
      <c r="G243" s="164" t="s">
        <v>302</v>
      </c>
      <c r="H243" s="165" t="n">
        <v>0.012</v>
      </c>
      <c r="I243" s="166"/>
      <c r="J243" s="167" t="n">
        <f aca="false">ROUND(I243*H243,2)</f>
        <v>0</v>
      </c>
      <c r="K243" s="163" t="s">
        <v>164</v>
      </c>
      <c r="L243" s="23"/>
      <c r="M243" s="168"/>
      <c r="N243" s="169" t="s">
        <v>40</v>
      </c>
      <c r="O243" s="60"/>
      <c r="P243" s="170" t="n">
        <f aca="false">O243*H243</f>
        <v>0</v>
      </c>
      <c r="Q243" s="170" t="n">
        <v>0</v>
      </c>
      <c r="R243" s="170" t="n">
        <f aca="false">Q243*H243</f>
        <v>0</v>
      </c>
      <c r="S243" s="170" t="n">
        <v>0</v>
      </c>
      <c r="T243" s="171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221</v>
      </c>
      <c r="AT243" s="172" t="s">
        <v>132</v>
      </c>
      <c r="AU243" s="172" t="s">
        <v>137</v>
      </c>
      <c r="AY243" s="3" t="s">
        <v>130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137</v>
      </c>
      <c r="BK243" s="173" t="n">
        <f aca="false">ROUND(I243*H243,2)</f>
        <v>0</v>
      </c>
      <c r="BL243" s="3" t="s">
        <v>221</v>
      </c>
      <c r="BM243" s="172" t="s">
        <v>378</v>
      </c>
    </row>
    <row r="244" s="27" customFormat="true" ht="24.15" hidden="false" customHeight="true" outlineLevel="0" collapsed="false">
      <c r="A244" s="22"/>
      <c r="B244" s="160"/>
      <c r="C244" s="161" t="s">
        <v>379</v>
      </c>
      <c r="D244" s="161" t="s">
        <v>132</v>
      </c>
      <c r="E244" s="162" t="s">
        <v>380</v>
      </c>
      <c r="F244" s="163" t="s">
        <v>381</v>
      </c>
      <c r="G244" s="164" t="s">
        <v>382</v>
      </c>
      <c r="H244" s="203"/>
      <c r="I244" s="166"/>
      <c r="J244" s="167" t="n">
        <f aca="false">ROUND(I244*H244,2)</f>
        <v>0</v>
      </c>
      <c r="K244" s="163" t="s">
        <v>164</v>
      </c>
      <c r="L244" s="23"/>
      <c r="M244" s="168"/>
      <c r="N244" s="169" t="s">
        <v>40</v>
      </c>
      <c r="O244" s="60"/>
      <c r="P244" s="170" t="n">
        <f aca="false">O244*H244</f>
        <v>0</v>
      </c>
      <c r="Q244" s="170" t="n">
        <v>0</v>
      </c>
      <c r="R244" s="170" t="n">
        <f aca="false">Q244*H244</f>
        <v>0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221</v>
      </c>
      <c r="AT244" s="172" t="s">
        <v>132</v>
      </c>
      <c r="AU244" s="172" t="s">
        <v>137</v>
      </c>
      <c r="AY244" s="3" t="s">
        <v>130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137</v>
      </c>
      <c r="BK244" s="173" t="n">
        <f aca="false">ROUND(I244*H244,2)</f>
        <v>0</v>
      </c>
      <c r="BL244" s="3" t="s">
        <v>221</v>
      </c>
      <c r="BM244" s="172" t="s">
        <v>383</v>
      </c>
    </row>
    <row r="245" s="146" customFormat="true" ht="22.8" hidden="false" customHeight="true" outlineLevel="0" collapsed="false">
      <c r="B245" s="147"/>
      <c r="D245" s="148" t="s">
        <v>73</v>
      </c>
      <c r="E245" s="158" t="s">
        <v>384</v>
      </c>
      <c r="F245" s="158" t="s">
        <v>385</v>
      </c>
      <c r="I245" s="150"/>
      <c r="J245" s="159" t="n">
        <f aca="false">BK245</f>
        <v>0</v>
      </c>
      <c r="L245" s="147"/>
      <c r="M245" s="152"/>
      <c r="N245" s="153"/>
      <c r="O245" s="153"/>
      <c r="P245" s="154" t="n">
        <f aca="false">SUM(P246:P262)</f>
        <v>0</v>
      </c>
      <c r="Q245" s="153"/>
      <c r="R245" s="154" t="n">
        <f aca="false">SUM(R246:R262)</f>
        <v>0.02759</v>
      </c>
      <c r="S245" s="153"/>
      <c r="T245" s="155" t="n">
        <f aca="false">SUM(T246:T262)</f>
        <v>0</v>
      </c>
      <c r="AR245" s="148" t="s">
        <v>137</v>
      </c>
      <c r="AT245" s="156" t="s">
        <v>73</v>
      </c>
      <c r="AU245" s="156" t="s">
        <v>79</v>
      </c>
      <c r="AY245" s="148" t="s">
        <v>130</v>
      </c>
      <c r="BK245" s="157" t="n">
        <f aca="false">SUM(BK246:BK262)</f>
        <v>0</v>
      </c>
    </row>
    <row r="246" s="27" customFormat="true" ht="24.15" hidden="false" customHeight="true" outlineLevel="0" collapsed="false">
      <c r="A246" s="22"/>
      <c r="B246" s="160"/>
      <c r="C246" s="161" t="s">
        <v>386</v>
      </c>
      <c r="D246" s="161" t="s">
        <v>132</v>
      </c>
      <c r="E246" s="162" t="s">
        <v>387</v>
      </c>
      <c r="F246" s="163" t="s">
        <v>388</v>
      </c>
      <c r="G246" s="164" t="s">
        <v>163</v>
      </c>
      <c r="H246" s="165" t="n">
        <v>12</v>
      </c>
      <c r="I246" s="166"/>
      <c r="J246" s="167" t="n">
        <f aca="false">ROUND(I246*H246,2)</f>
        <v>0</v>
      </c>
      <c r="K246" s="163" t="s">
        <v>164</v>
      </c>
      <c r="L246" s="23"/>
      <c r="M246" s="168"/>
      <c r="N246" s="169" t="s">
        <v>40</v>
      </c>
      <c r="O246" s="60"/>
      <c r="P246" s="170" t="n">
        <f aca="false">O246*H246</f>
        <v>0</v>
      </c>
      <c r="Q246" s="170" t="n">
        <v>0.00084</v>
      </c>
      <c r="R246" s="170" t="n">
        <f aca="false">Q246*H246</f>
        <v>0.01008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221</v>
      </c>
      <c r="AT246" s="172" t="s">
        <v>132</v>
      </c>
      <c r="AU246" s="172" t="s">
        <v>137</v>
      </c>
      <c r="AY246" s="3" t="s">
        <v>130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137</v>
      </c>
      <c r="BK246" s="173" t="n">
        <f aca="false">ROUND(I246*H246,2)</f>
        <v>0</v>
      </c>
      <c r="BL246" s="3" t="s">
        <v>221</v>
      </c>
      <c r="BM246" s="172" t="s">
        <v>389</v>
      </c>
    </row>
    <row r="247" s="27" customFormat="true" ht="24.15" hidden="false" customHeight="true" outlineLevel="0" collapsed="false">
      <c r="A247" s="22"/>
      <c r="B247" s="160"/>
      <c r="C247" s="161" t="s">
        <v>390</v>
      </c>
      <c r="D247" s="161" t="s">
        <v>132</v>
      </c>
      <c r="E247" s="162" t="s">
        <v>391</v>
      </c>
      <c r="F247" s="163" t="s">
        <v>392</v>
      </c>
      <c r="G247" s="164" t="s">
        <v>163</v>
      </c>
      <c r="H247" s="165" t="n">
        <v>8</v>
      </c>
      <c r="I247" s="166"/>
      <c r="J247" s="167" t="n">
        <f aca="false">ROUND(I247*H247,2)</f>
        <v>0</v>
      </c>
      <c r="K247" s="163" t="s">
        <v>164</v>
      </c>
      <c r="L247" s="23"/>
      <c r="M247" s="168"/>
      <c r="N247" s="169" t="s">
        <v>40</v>
      </c>
      <c r="O247" s="60"/>
      <c r="P247" s="170" t="n">
        <f aca="false">O247*H247</f>
        <v>0</v>
      </c>
      <c r="Q247" s="170" t="n">
        <v>0.00116</v>
      </c>
      <c r="R247" s="170" t="n">
        <f aca="false">Q247*H247</f>
        <v>0.00928</v>
      </c>
      <c r="S247" s="170" t="n">
        <v>0</v>
      </c>
      <c r="T247" s="171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221</v>
      </c>
      <c r="AT247" s="172" t="s">
        <v>132</v>
      </c>
      <c r="AU247" s="172" t="s">
        <v>137</v>
      </c>
      <c r="AY247" s="3" t="s">
        <v>130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137</v>
      </c>
      <c r="BK247" s="173" t="n">
        <f aca="false">ROUND(I247*H247,2)</f>
        <v>0</v>
      </c>
      <c r="BL247" s="3" t="s">
        <v>221</v>
      </c>
      <c r="BM247" s="172" t="s">
        <v>393</v>
      </c>
    </row>
    <row r="248" s="27" customFormat="true" ht="37.8" hidden="false" customHeight="true" outlineLevel="0" collapsed="false">
      <c r="A248" s="22"/>
      <c r="B248" s="160"/>
      <c r="C248" s="161" t="s">
        <v>394</v>
      </c>
      <c r="D248" s="161" t="s">
        <v>132</v>
      </c>
      <c r="E248" s="162" t="s">
        <v>395</v>
      </c>
      <c r="F248" s="163" t="s">
        <v>396</v>
      </c>
      <c r="G248" s="164" t="s">
        <v>163</v>
      </c>
      <c r="H248" s="165" t="n">
        <v>12</v>
      </c>
      <c r="I248" s="166"/>
      <c r="J248" s="167" t="n">
        <f aca="false">ROUND(I248*H248,2)</f>
        <v>0</v>
      </c>
      <c r="K248" s="163" t="s">
        <v>164</v>
      </c>
      <c r="L248" s="23"/>
      <c r="M248" s="168"/>
      <c r="N248" s="169" t="s">
        <v>40</v>
      </c>
      <c r="O248" s="60"/>
      <c r="P248" s="170" t="n">
        <f aca="false">O248*H248</f>
        <v>0</v>
      </c>
      <c r="Q248" s="170" t="n">
        <v>5E-005</v>
      </c>
      <c r="R248" s="170" t="n">
        <f aca="false">Q248*H248</f>
        <v>0.0006</v>
      </c>
      <c r="S248" s="170" t="n">
        <v>0</v>
      </c>
      <c r="T248" s="17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221</v>
      </c>
      <c r="AT248" s="172" t="s">
        <v>132</v>
      </c>
      <c r="AU248" s="172" t="s">
        <v>137</v>
      </c>
      <c r="AY248" s="3" t="s">
        <v>130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137</v>
      </c>
      <c r="BK248" s="173" t="n">
        <f aca="false">ROUND(I248*H248,2)</f>
        <v>0</v>
      </c>
      <c r="BL248" s="3" t="s">
        <v>221</v>
      </c>
      <c r="BM248" s="172" t="s">
        <v>397</v>
      </c>
    </row>
    <row r="249" s="27" customFormat="true" ht="37.8" hidden="false" customHeight="true" outlineLevel="0" collapsed="false">
      <c r="A249" s="22"/>
      <c r="B249" s="160"/>
      <c r="C249" s="161" t="s">
        <v>398</v>
      </c>
      <c r="D249" s="161" t="s">
        <v>132</v>
      </c>
      <c r="E249" s="162" t="s">
        <v>399</v>
      </c>
      <c r="F249" s="163" t="s">
        <v>400</v>
      </c>
      <c r="G249" s="164" t="s">
        <v>163</v>
      </c>
      <c r="H249" s="165" t="n">
        <v>8</v>
      </c>
      <c r="I249" s="166"/>
      <c r="J249" s="167" t="n">
        <f aca="false">ROUND(I249*H249,2)</f>
        <v>0</v>
      </c>
      <c r="K249" s="163" t="s">
        <v>164</v>
      </c>
      <c r="L249" s="23"/>
      <c r="M249" s="168"/>
      <c r="N249" s="169" t="s">
        <v>40</v>
      </c>
      <c r="O249" s="60"/>
      <c r="P249" s="170" t="n">
        <f aca="false">O249*H249</f>
        <v>0</v>
      </c>
      <c r="Q249" s="170" t="n">
        <v>7E-005</v>
      </c>
      <c r="R249" s="170" t="n">
        <f aca="false">Q249*H249</f>
        <v>0.00056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221</v>
      </c>
      <c r="AT249" s="172" t="s">
        <v>132</v>
      </c>
      <c r="AU249" s="172" t="s">
        <v>137</v>
      </c>
      <c r="AY249" s="3" t="s">
        <v>130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137</v>
      </c>
      <c r="BK249" s="173" t="n">
        <f aca="false">ROUND(I249*H249,2)</f>
        <v>0</v>
      </c>
      <c r="BL249" s="3" t="s">
        <v>221</v>
      </c>
      <c r="BM249" s="172" t="s">
        <v>401</v>
      </c>
    </row>
    <row r="250" s="27" customFormat="true" ht="16.5" hidden="false" customHeight="true" outlineLevel="0" collapsed="false">
      <c r="A250" s="22"/>
      <c r="B250" s="160"/>
      <c r="C250" s="161" t="s">
        <v>402</v>
      </c>
      <c r="D250" s="161" t="s">
        <v>132</v>
      </c>
      <c r="E250" s="162" t="s">
        <v>403</v>
      </c>
      <c r="F250" s="163" t="s">
        <v>404</v>
      </c>
      <c r="G250" s="164" t="s">
        <v>153</v>
      </c>
      <c r="H250" s="165" t="n">
        <v>8</v>
      </c>
      <c r="I250" s="166"/>
      <c r="J250" s="167" t="n">
        <f aca="false">ROUND(I250*H250,2)</f>
        <v>0</v>
      </c>
      <c r="K250" s="163" t="s">
        <v>164</v>
      </c>
      <c r="L250" s="23"/>
      <c r="M250" s="168"/>
      <c r="N250" s="169" t="s">
        <v>40</v>
      </c>
      <c r="O250" s="60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</v>
      </c>
      <c r="T250" s="17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221</v>
      </c>
      <c r="AT250" s="172" t="s">
        <v>132</v>
      </c>
      <c r="AU250" s="172" t="s">
        <v>137</v>
      </c>
      <c r="AY250" s="3" t="s">
        <v>130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137</v>
      </c>
      <c r="BK250" s="173" t="n">
        <f aca="false">ROUND(I250*H250,2)</f>
        <v>0</v>
      </c>
      <c r="BL250" s="3" t="s">
        <v>221</v>
      </c>
      <c r="BM250" s="172" t="s">
        <v>405</v>
      </c>
    </row>
    <row r="251" s="174" customFormat="true" ht="12.8" hidden="false" customHeight="false" outlineLevel="0" collapsed="false">
      <c r="B251" s="175"/>
      <c r="D251" s="176" t="s">
        <v>145</v>
      </c>
      <c r="E251" s="177"/>
      <c r="F251" s="178" t="s">
        <v>406</v>
      </c>
      <c r="H251" s="179" t="n">
        <v>2</v>
      </c>
      <c r="I251" s="180"/>
      <c r="L251" s="175"/>
      <c r="M251" s="181"/>
      <c r="N251" s="182"/>
      <c r="O251" s="182"/>
      <c r="P251" s="182"/>
      <c r="Q251" s="182"/>
      <c r="R251" s="182"/>
      <c r="S251" s="182"/>
      <c r="T251" s="183"/>
      <c r="AT251" s="177" t="s">
        <v>145</v>
      </c>
      <c r="AU251" s="177" t="s">
        <v>137</v>
      </c>
      <c r="AV251" s="174" t="s">
        <v>137</v>
      </c>
      <c r="AW251" s="174" t="s">
        <v>31</v>
      </c>
      <c r="AX251" s="174" t="s">
        <v>74</v>
      </c>
      <c r="AY251" s="177" t="s">
        <v>130</v>
      </c>
    </row>
    <row r="252" s="174" customFormat="true" ht="12.8" hidden="false" customHeight="false" outlineLevel="0" collapsed="false">
      <c r="B252" s="175"/>
      <c r="D252" s="176" t="s">
        <v>145</v>
      </c>
      <c r="E252" s="177"/>
      <c r="F252" s="178" t="s">
        <v>407</v>
      </c>
      <c r="H252" s="179" t="n">
        <v>2</v>
      </c>
      <c r="I252" s="180"/>
      <c r="L252" s="175"/>
      <c r="M252" s="181"/>
      <c r="N252" s="182"/>
      <c r="O252" s="182"/>
      <c r="P252" s="182"/>
      <c r="Q252" s="182"/>
      <c r="R252" s="182"/>
      <c r="S252" s="182"/>
      <c r="T252" s="183"/>
      <c r="AT252" s="177" t="s">
        <v>145</v>
      </c>
      <c r="AU252" s="177" t="s">
        <v>137</v>
      </c>
      <c r="AV252" s="174" t="s">
        <v>137</v>
      </c>
      <c r="AW252" s="174" t="s">
        <v>31</v>
      </c>
      <c r="AX252" s="174" t="s">
        <v>74</v>
      </c>
      <c r="AY252" s="177" t="s">
        <v>130</v>
      </c>
    </row>
    <row r="253" s="174" customFormat="true" ht="12.8" hidden="false" customHeight="false" outlineLevel="0" collapsed="false">
      <c r="B253" s="175"/>
      <c r="D253" s="176" t="s">
        <v>145</v>
      </c>
      <c r="E253" s="177"/>
      <c r="F253" s="178" t="s">
        <v>362</v>
      </c>
      <c r="H253" s="179" t="n">
        <v>1</v>
      </c>
      <c r="I253" s="180"/>
      <c r="L253" s="175"/>
      <c r="M253" s="181"/>
      <c r="N253" s="182"/>
      <c r="O253" s="182"/>
      <c r="P253" s="182"/>
      <c r="Q253" s="182"/>
      <c r="R253" s="182"/>
      <c r="S253" s="182"/>
      <c r="T253" s="183"/>
      <c r="AT253" s="177" t="s">
        <v>145</v>
      </c>
      <c r="AU253" s="177" t="s">
        <v>137</v>
      </c>
      <c r="AV253" s="174" t="s">
        <v>137</v>
      </c>
      <c r="AW253" s="174" t="s">
        <v>31</v>
      </c>
      <c r="AX253" s="174" t="s">
        <v>74</v>
      </c>
      <c r="AY253" s="177" t="s">
        <v>130</v>
      </c>
    </row>
    <row r="254" s="174" customFormat="true" ht="12.8" hidden="false" customHeight="false" outlineLevel="0" collapsed="false">
      <c r="B254" s="175"/>
      <c r="D254" s="176" t="s">
        <v>145</v>
      </c>
      <c r="E254" s="177"/>
      <c r="F254" s="178" t="s">
        <v>408</v>
      </c>
      <c r="H254" s="179" t="n">
        <v>1</v>
      </c>
      <c r="I254" s="180"/>
      <c r="L254" s="175"/>
      <c r="M254" s="181"/>
      <c r="N254" s="182"/>
      <c r="O254" s="182"/>
      <c r="P254" s="182"/>
      <c r="Q254" s="182"/>
      <c r="R254" s="182"/>
      <c r="S254" s="182"/>
      <c r="T254" s="183"/>
      <c r="AT254" s="177" t="s">
        <v>145</v>
      </c>
      <c r="AU254" s="177" t="s">
        <v>137</v>
      </c>
      <c r="AV254" s="174" t="s">
        <v>137</v>
      </c>
      <c r="AW254" s="174" t="s">
        <v>31</v>
      </c>
      <c r="AX254" s="174" t="s">
        <v>74</v>
      </c>
      <c r="AY254" s="177" t="s">
        <v>130</v>
      </c>
    </row>
    <row r="255" s="174" customFormat="true" ht="12.8" hidden="false" customHeight="false" outlineLevel="0" collapsed="false">
      <c r="B255" s="175"/>
      <c r="D255" s="176" t="s">
        <v>145</v>
      </c>
      <c r="E255" s="177"/>
      <c r="F255" s="178" t="s">
        <v>409</v>
      </c>
      <c r="H255" s="179" t="n">
        <v>2</v>
      </c>
      <c r="I255" s="180"/>
      <c r="L255" s="175"/>
      <c r="M255" s="181"/>
      <c r="N255" s="182"/>
      <c r="O255" s="182"/>
      <c r="P255" s="182"/>
      <c r="Q255" s="182"/>
      <c r="R255" s="182"/>
      <c r="S255" s="182"/>
      <c r="T255" s="183"/>
      <c r="AT255" s="177" t="s">
        <v>145</v>
      </c>
      <c r="AU255" s="177" t="s">
        <v>137</v>
      </c>
      <c r="AV255" s="174" t="s">
        <v>137</v>
      </c>
      <c r="AW255" s="174" t="s">
        <v>31</v>
      </c>
      <c r="AX255" s="174" t="s">
        <v>74</v>
      </c>
      <c r="AY255" s="177" t="s">
        <v>130</v>
      </c>
    </row>
    <row r="256" s="184" customFormat="true" ht="12.8" hidden="false" customHeight="false" outlineLevel="0" collapsed="false">
      <c r="B256" s="185"/>
      <c r="D256" s="176" t="s">
        <v>145</v>
      </c>
      <c r="E256" s="186"/>
      <c r="F256" s="187" t="s">
        <v>190</v>
      </c>
      <c r="H256" s="188" t="n">
        <v>8</v>
      </c>
      <c r="I256" s="189"/>
      <c r="L256" s="185"/>
      <c r="M256" s="190"/>
      <c r="N256" s="191"/>
      <c r="O256" s="191"/>
      <c r="P256" s="191"/>
      <c r="Q256" s="191"/>
      <c r="R256" s="191"/>
      <c r="S256" s="191"/>
      <c r="T256" s="192"/>
      <c r="AT256" s="186" t="s">
        <v>145</v>
      </c>
      <c r="AU256" s="186" t="s">
        <v>137</v>
      </c>
      <c r="AV256" s="184" t="s">
        <v>136</v>
      </c>
      <c r="AW256" s="184" t="s">
        <v>31</v>
      </c>
      <c r="AX256" s="184" t="s">
        <v>79</v>
      </c>
      <c r="AY256" s="186" t="s">
        <v>130</v>
      </c>
    </row>
    <row r="257" s="27" customFormat="true" ht="24.15" hidden="false" customHeight="true" outlineLevel="0" collapsed="false">
      <c r="A257" s="22"/>
      <c r="B257" s="160"/>
      <c r="C257" s="161" t="s">
        <v>410</v>
      </c>
      <c r="D257" s="161" t="s">
        <v>132</v>
      </c>
      <c r="E257" s="162" t="s">
        <v>411</v>
      </c>
      <c r="F257" s="163" t="s">
        <v>412</v>
      </c>
      <c r="G257" s="164" t="s">
        <v>135</v>
      </c>
      <c r="H257" s="165" t="n">
        <v>1</v>
      </c>
      <c r="I257" s="166"/>
      <c r="J257" s="167" t="n">
        <f aca="false">ROUND(I257*H257,2)</f>
        <v>0</v>
      </c>
      <c r="K257" s="163"/>
      <c r="L257" s="23"/>
      <c r="M257" s="168"/>
      <c r="N257" s="169" t="s">
        <v>40</v>
      </c>
      <c r="O257" s="60"/>
      <c r="P257" s="170" t="n">
        <f aca="false">O257*H257</f>
        <v>0</v>
      </c>
      <c r="Q257" s="170" t="n">
        <v>0.00157</v>
      </c>
      <c r="R257" s="170" t="n">
        <f aca="false">Q257*H257</f>
        <v>0.00157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221</v>
      </c>
      <c r="AT257" s="172" t="s">
        <v>132</v>
      </c>
      <c r="AU257" s="172" t="s">
        <v>137</v>
      </c>
      <c r="AY257" s="3" t="s">
        <v>130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137</v>
      </c>
      <c r="BK257" s="173" t="n">
        <f aca="false">ROUND(I257*H257,2)</f>
        <v>0</v>
      </c>
      <c r="BL257" s="3" t="s">
        <v>221</v>
      </c>
      <c r="BM257" s="172" t="s">
        <v>413</v>
      </c>
    </row>
    <row r="258" s="27" customFormat="true" ht="21.75" hidden="false" customHeight="true" outlineLevel="0" collapsed="false">
      <c r="A258" s="22"/>
      <c r="B258" s="160"/>
      <c r="C258" s="161" t="s">
        <v>414</v>
      </c>
      <c r="D258" s="161" t="s">
        <v>132</v>
      </c>
      <c r="E258" s="162" t="s">
        <v>415</v>
      </c>
      <c r="F258" s="163" t="s">
        <v>416</v>
      </c>
      <c r="G258" s="164" t="s">
        <v>153</v>
      </c>
      <c r="H258" s="165" t="n">
        <v>1</v>
      </c>
      <c r="I258" s="166"/>
      <c r="J258" s="167" t="n">
        <f aca="false">ROUND(I258*H258,2)</f>
        <v>0</v>
      </c>
      <c r="K258" s="163" t="s">
        <v>164</v>
      </c>
      <c r="L258" s="23"/>
      <c r="M258" s="168"/>
      <c r="N258" s="169" t="s">
        <v>40</v>
      </c>
      <c r="O258" s="60"/>
      <c r="P258" s="170" t="n">
        <f aca="false">O258*H258</f>
        <v>0</v>
      </c>
      <c r="Q258" s="170" t="n">
        <v>0.0007</v>
      </c>
      <c r="R258" s="170" t="n">
        <f aca="false">Q258*H258</f>
        <v>0.0007</v>
      </c>
      <c r="S258" s="170" t="n">
        <v>0</v>
      </c>
      <c r="T258" s="17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221</v>
      </c>
      <c r="AT258" s="172" t="s">
        <v>132</v>
      </c>
      <c r="AU258" s="172" t="s">
        <v>137</v>
      </c>
      <c r="AY258" s="3" t="s">
        <v>130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137</v>
      </c>
      <c r="BK258" s="173" t="n">
        <f aca="false">ROUND(I258*H258,2)</f>
        <v>0</v>
      </c>
      <c r="BL258" s="3" t="s">
        <v>221</v>
      </c>
      <c r="BM258" s="172" t="s">
        <v>417</v>
      </c>
    </row>
    <row r="259" s="27" customFormat="true" ht="24.15" hidden="false" customHeight="true" outlineLevel="0" collapsed="false">
      <c r="A259" s="22"/>
      <c r="B259" s="160"/>
      <c r="C259" s="161" t="s">
        <v>418</v>
      </c>
      <c r="D259" s="161" t="s">
        <v>132</v>
      </c>
      <c r="E259" s="162" t="s">
        <v>419</v>
      </c>
      <c r="F259" s="163" t="s">
        <v>420</v>
      </c>
      <c r="G259" s="164" t="s">
        <v>153</v>
      </c>
      <c r="H259" s="165" t="n">
        <v>1</v>
      </c>
      <c r="I259" s="166"/>
      <c r="J259" s="167" t="n">
        <f aca="false">ROUND(I259*H259,2)</f>
        <v>0</v>
      </c>
      <c r="K259" s="163" t="s">
        <v>164</v>
      </c>
      <c r="L259" s="23"/>
      <c r="M259" s="168"/>
      <c r="N259" s="169" t="s">
        <v>40</v>
      </c>
      <c r="O259" s="60"/>
      <c r="P259" s="170" t="n">
        <f aca="false">O259*H259</f>
        <v>0</v>
      </c>
      <c r="Q259" s="170" t="n">
        <v>0.0008</v>
      </c>
      <c r="R259" s="170" t="n">
        <f aca="false">Q259*H259</f>
        <v>0.0008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221</v>
      </c>
      <c r="AT259" s="172" t="s">
        <v>132</v>
      </c>
      <c r="AU259" s="172" t="s">
        <v>137</v>
      </c>
      <c r="AY259" s="3" t="s">
        <v>130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137</v>
      </c>
      <c r="BK259" s="173" t="n">
        <f aca="false">ROUND(I259*H259,2)</f>
        <v>0</v>
      </c>
      <c r="BL259" s="3" t="s">
        <v>221</v>
      </c>
      <c r="BM259" s="172" t="s">
        <v>421</v>
      </c>
    </row>
    <row r="260" s="27" customFormat="true" ht="24.15" hidden="false" customHeight="true" outlineLevel="0" collapsed="false">
      <c r="A260" s="22"/>
      <c r="B260" s="160"/>
      <c r="C260" s="161" t="s">
        <v>422</v>
      </c>
      <c r="D260" s="161" t="s">
        <v>132</v>
      </c>
      <c r="E260" s="162" t="s">
        <v>423</v>
      </c>
      <c r="F260" s="163" t="s">
        <v>424</v>
      </c>
      <c r="G260" s="164" t="s">
        <v>163</v>
      </c>
      <c r="H260" s="165" t="n">
        <v>20</v>
      </c>
      <c r="I260" s="166"/>
      <c r="J260" s="167" t="n">
        <f aca="false">ROUND(I260*H260,2)</f>
        <v>0</v>
      </c>
      <c r="K260" s="163" t="s">
        <v>164</v>
      </c>
      <c r="L260" s="23"/>
      <c r="M260" s="168"/>
      <c r="N260" s="169" t="s">
        <v>40</v>
      </c>
      <c r="O260" s="60"/>
      <c r="P260" s="170" t="n">
        <f aca="false">O260*H260</f>
        <v>0</v>
      </c>
      <c r="Q260" s="170" t="n">
        <v>0.00019</v>
      </c>
      <c r="R260" s="170" t="n">
        <f aca="false">Q260*H260</f>
        <v>0.0038</v>
      </c>
      <c r="S260" s="170" t="n">
        <v>0</v>
      </c>
      <c r="T260" s="17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221</v>
      </c>
      <c r="AT260" s="172" t="s">
        <v>132</v>
      </c>
      <c r="AU260" s="172" t="s">
        <v>137</v>
      </c>
      <c r="AY260" s="3" t="s">
        <v>130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137</v>
      </c>
      <c r="BK260" s="173" t="n">
        <f aca="false">ROUND(I260*H260,2)</f>
        <v>0</v>
      </c>
      <c r="BL260" s="3" t="s">
        <v>221</v>
      </c>
      <c r="BM260" s="172" t="s">
        <v>425</v>
      </c>
    </row>
    <row r="261" s="27" customFormat="true" ht="21.75" hidden="false" customHeight="true" outlineLevel="0" collapsed="false">
      <c r="A261" s="22"/>
      <c r="B261" s="160"/>
      <c r="C261" s="161" t="s">
        <v>426</v>
      </c>
      <c r="D261" s="161" t="s">
        <v>132</v>
      </c>
      <c r="E261" s="162" t="s">
        <v>427</v>
      </c>
      <c r="F261" s="163" t="s">
        <v>428</v>
      </c>
      <c r="G261" s="164" t="s">
        <v>163</v>
      </c>
      <c r="H261" s="165" t="n">
        <v>20</v>
      </c>
      <c r="I261" s="166"/>
      <c r="J261" s="167" t="n">
        <f aca="false">ROUND(I261*H261,2)</f>
        <v>0</v>
      </c>
      <c r="K261" s="163" t="s">
        <v>164</v>
      </c>
      <c r="L261" s="23"/>
      <c r="M261" s="168"/>
      <c r="N261" s="169" t="s">
        <v>40</v>
      </c>
      <c r="O261" s="60"/>
      <c r="P261" s="170" t="n">
        <f aca="false">O261*H261</f>
        <v>0</v>
      </c>
      <c r="Q261" s="170" t="n">
        <v>1E-005</v>
      </c>
      <c r="R261" s="170" t="n">
        <f aca="false">Q261*H261</f>
        <v>0.0002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221</v>
      </c>
      <c r="AT261" s="172" t="s">
        <v>132</v>
      </c>
      <c r="AU261" s="172" t="s">
        <v>137</v>
      </c>
      <c r="AY261" s="3" t="s">
        <v>130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137</v>
      </c>
      <c r="BK261" s="173" t="n">
        <f aca="false">ROUND(I261*H261,2)</f>
        <v>0</v>
      </c>
      <c r="BL261" s="3" t="s">
        <v>221</v>
      </c>
      <c r="BM261" s="172" t="s">
        <v>429</v>
      </c>
    </row>
    <row r="262" s="27" customFormat="true" ht="24.15" hidden="false" customHeight="true" outlineLevel="0" collapsed="false">
      <c r="A262" s="22"/>
      <c r="B262" s="160"/>
      <c r="C262" s="161" t="s">
        <v>430</v>
      </c>
      <c r="D262" s="161" t="s">
        <v>132</v>
      </c>
      <c r="E262" s="162" t="s">
        <v>431</v>
      </c>
      <c r="F262" s="163" t="s">
        <v>432</v>
      </c>
      <c r="G262" s="164" t="s">
        <v>382</v>
      </c>
      <c r="H262" s="203"/>
      <c r="I262" s="166"/>
      <c r="J262" s="167" t="n">
        <f aca="false">ROUND(I262*H262,2)</f>
        <v>0</v>
      </c>
      <c r="K262" s="163" t="s">
        <v>164</v>
      </c>
      <c r="L262" s="23"/>
      <c r="M262" s="168"/>
      <c r="N262" s="169" t="s">
        <v>40</v>
      </c>
      <c r="O262" s="60"/>
      <c r="P262" s="170" t="n">
        <f aca="false">O262*H262</f>
        <v>0</v>
      </c>
      <c r="Q262" s="170" t="n">
        <v>0</v>
      </c>
      <c r="R262" s="170" t="n">
        <f aca="false">Q262*H262</f>
        <v>0</v>
      </c>
      <c r="S262" s="170" t="n">
        <v>0</v>
      </c>
      <c r="T262" s="171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221</v>
      </c>
      <c r="AT262" s="172" t="s">
        <v>132</v>
      </c>
      <c r="AU262" s="172" t="s">
        <v>137</v>
      </c>
      <c r="AY262" s="3" t="s">
        <v>130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137</v>
      </c>
      <c r="BK262" s="173" t="n">
        <f aca="false">ROUND(I262*H262,2)</f>
        <v>0</v>
      </c>
      <c r="BL262" s="3" t="s">
        <v>221</v>
      </c>
      <c r="BM262" s="172" t="s">
        <v>433</v>
      </c>
    </row>
    <row r="263" s="146" customFormat="true" ht="22.8" hidden="false" customHeight="true" outlineLevel="0" collapsed="false">
      <c r="B263" s="147"/>
      <c r="D263" s="148" t="s">
        <v>73</v>
      </c>
      <c r="E263" s="158" t="s">
        <v>434</v>
      </c>
      <c r="F263" s="158" t="s">
        <v>435</v>
      </c>
      <c r="I263" s="150"/>
      <c r="J263" s="159" t="n">
        <f aca="false">BK263</f>
        <v>0</v>
      </c>
      <c r="L263" s="147"/>
      <c r="M263" s="152"/>
      <c r="N263" s="153"/>
      <c r="O263" s="153"/>
      <c r="P263" s="154" t="n">
        <f aca="false">SUM(P264:P275)</f>
        <v>0</v>
      </c>
      <c r="Q263" s="153"/>
      <c r="R263" s="154" t="n">
        <f aca="false">SUM(R264:R275)</f>
        <v>0.10561</v>
      </c>
      <c r="S263" s="153"/>
      <c r="T263" s="155" t="n">
        <f aca="false">SUM(T264:T275)</f>
        <v>0.09124</v>
      </c>
      <c r="AR263" s="148" t="s">
        <v>137</v>
      </c>
      <c r="AT263" s="156" t="s">
        <v>73</v>
      </c>
      <c r="AU263" s="156" t="s">
        <v>79</v>
      </c>
      <c r="AY263" s="148" t="s">
        <v>130</v>
      </c>
      <c r="BK263" s="157" t="n">
        <f aca="false">SUM(BK264:BK275)</f>
        <v>0</v>
      </c>
    </row>
    <row r="264" s="27" customFormat="true" ht="37.8" hidden="false" customHeight="true" outlineLevel="0" collapsed="false">
      <c r="A264" s="22"/>
      <c r="B264" s="160"/>
      <c r="C264" s="193" t="s">
        <v>436</v>
      </c>
      <c r="D264" s="193" t="s">
        <v>235</v>
      </c>
      <c r="E264" s="194" t="s">
        <v>437</v>
      </c>
      <c r="F264" s="195" t="s">
        <v>438</v>
      </c>
      <c r="G264" s="196" t="s">
        <v>153</v>
      </c>
      <c r="H264" s="197" t="n">
        <v>1</v>
      </c>
      <c r="I264" s="198"/>
      <c r="J264" s="199" t="n">
        <f aca="false">ROUND(I264*H264,2)</f>
        <v>0</v>
      </c>
      <c r="K264" s="195"/>
      <c r="L264" s="200"/>
      <c r="M264" s="201"/>
      <c r="N264" s="202" t="s">
        <v>40</v>
      </c>
      <c r="O264" s="60"/>
      <c r="P264" s="170" t="n">
        <f aca="false">O264*H264</f>
        <v>0</v>
      </c>
      <c r="Q264" s="170" t="n">
        <v>0.036</v>
      </c>
      <c r="R264" s="170" t="n">
        <f aca="false">Q264*H264</f>
        <v>0.036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289</v>
      </c>
      <c r="AT264" s="172" t="s">
        <v>235</v>
      </c>
      <c r="AU264" s="172" t="s">
        <v>137</v>
      </c>
      <c r="AY264" s="3" t="s">
        <v>130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137</v>
      </c>
      <c r="BK264" s="173" t="n">
        <f aca="false">ROUND(I264*H264,2)</f>
        <v>0</v>
      </c>
      <c r="BL264" s="3" t="s">
        <v>221</v>
      </c>
      <c r="BM264" s="172" t="s">
        <v>439</v>
      </c>
    </row>
    <row r="265" s="27" customFormat="true" ht="16.5" hidden="false" customHeight="true" outlineLevel="0" collapsed="false">
      <c r="A265" s="22"/>
      <c r="B265" s="160"/>
      <c r="C265" s="161" t="s">
        <v>440</v>
      </c>
      <c r="D265" s="161" t="s">
        <v>132</v>
      </c>
      <c r="E265" s="162" t="s">
        <v>441</v>
      </c>
      <c r="F265" s="163" t="s">
        <v>442</v>
      </c>
      <c r="G265" s="164" t="s">
        <v>443</v>
      </c>
      <c r="H265" s="165" t="n">
        <v>1</v>
      </c>
      <c r="I265" s="166"/>
      <c r="J265" s="167" t="n">
        <f aca="false">ROUND(I265*H265,2)</f>
        <v>0</v>
      </c>
      <c r="K265" s="163" t="s">
        <v>164</v>
      </c>
      <c r="L265" s="23"/>
      <c r="M265" s="168"/>
      <c r="N265" s="169" t="s">
        <v>40</v>
      </c>
      <c r="O265" s="60"/>
      <c r="P265" s="170" t="n">
        <f aca="false">O265*H265</f>
        <v>0</v>
      </c>
      <c r="Q265" s="170" t="n">
        <v>0</v>
      </c>
      <c r="R265" s="170" t="n">
        <f aca="false">Q265*H265</f>
        <v>0</v>
      </c>
      <c r="S265" s="170" t="n">
        <v>0.0342</v>
      </c>
      <c r="T265" s="171" t="n">
        <f aca="false">S265*H265</f>
        <v>0.0342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221</v>
      </c>
      <c r="AT265" s="172" t="s">
        <v>132</v>
      </c>
      <c r="AU265" s="172" t="s">
        <v>137</v>
      </c>
      <c r="AY265" s="3" t="s">
        <v>130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137</v>
      </c>
      <c r="BK265" s="173" t="n">
        <f aca="false">ROUND(I265*H265,2)</f>
        <v>0</v>
      </c>
      <c r="BL265" s="3" t="s">
        <v>221</v>
      </c>
      <c r="BM265" s="172" t="s">
        <v>444</v>
      </c>
    </row>
    <row r="266" s="27" customFormat="true" ht="24.15" hidden="false" customHeight="true" outlineLevel="0" collapsed="false">
      <c r="A266" s="22"/>
      <c r="B266" s="160"/>
      <c r="C266" s="161" t="s">
        <v>445</v>
      </c>
      <c r="D266" s="161" t="s">
        <v>132</v>
      </c>
      <c r="E266" s="162" t="s">
        <v>446</v>
      </c>
      <c r="F266" s="163" t="s">
        <v>447</v>
      </c>
      <c r="G266" s="164" t="s">
        <v>443</v>
      </c>
      <c r="H266" s="165" t="n">
        <v>1</v>
      </c>
      <c r="I266" s="166"/>
      <c r="J266" s="167" t="n">
        <f aca="false">ROUND(I266*H266,2)</f>
        <v>0</v>
      </c>
      <c r="K266" s="163" t="s">
        <v>164</v>
      </c>
      <c r="L266" s="23"/>
      <c r="M266" s="168"/>
      <c r="N266" s="169" t="s">
        <v>40</v>
      </c>
      <c r="O266" s="60"/>
      <c r="P266" s="170" t="n">
        <f aca="false">O266*H266</f>
        <v>0</v>
      </c>
      <c r="Q266" s="170" t="n">
        <v>0.01697</v>
      </c>
      <c r="R266" s="170" t="n">
        <f aca="false">Q266*H266</f>
        <v>0.01697</v>
      </c>
      <c r="S266" s="170" t="n">
        <v>0</v>
      </c>
      <c r="T266" s="171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2" t="s">
        <v>221</v>
      </c>
      <c r="AT266" s="172" t="s">
        <v>132</v>
      </c>
      <c r="AU266" s="172" t="s">
        <v>137</v>
      </c>
      <c r="AY266" s="3" t="s">
        <v>130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3" t="s">
        <v>137</v>
      </c>
      <c r="BK266" s="173" t="n">
        <f aca="false">ROUND(I266*H266,2)</f>
        <v>0</v>
      </c>
      <c r="BL266" s="3" t="s">
        <v>221</v>
      </c>
      <c r="BM266" s="172" t="s">
        <v>448</v>
      </c>
    </row>
    <row r="267" s="27" customFormat="true" ht="16.5" hidden="false" customHeight="true" outlineLevel="0" collapsed="false">
      <c r="A267" s="22"/>
      <c r="B267" s="160"/>
      <c r="C267" s="161" t="s">
        <v>449</v>
      </c>
      <c r="D267" s="161" t="s">
        <v>132</v>
      </c>
      <c r="E267" s="162" t="s">
        <v>450</v>
      </c>
      <c r="F267" s="163" t="s">
        <v>451</v>
      </c>
      <c r="G267" s="164" t="s">
        <v>443</v>
      </c>
      <c r="H267" s="165" t="n">
        <v>1</v>
      </c>
      <c r="I267" s="166"/>
      <c r="J267" s="167" t="n">
        <f aca="false">ROUND(I267*H267,2)</f>
        <v>0</v>
      </c>
      <c r="K267" s="163" t="s">
        <v>164</v>
      </c>
      <c r="L267" s="23"/>
      <c r="M267" s="168"/>
      <c r="N267" s="169" t="s">
        <v>40</v>
      </c>
      <c r="O267" s="60"/>
      <c r="P267" s="170" t="n">
        <f aca="false">O267*H267</f>
        <v>0</v>
      </c>
      <c r="Q267" s="170" t="n">
        <v>0</v>
      </c>
      <c r="R267" s="170" t="n">
        <f aca="false">Q267*H267</f>
        <v>0</v>
      </c>
      <c r="S267" s="170" t="n">
        <v>0.01946</v>
      </c>
      <c r="T267" s="171" t="n">
        <f aca="false">S267*H267</f>
        <v>0.01946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221</v>
      </c>
      <c r="AT267" s="172" t="s">
        <v>132</v>
      </c>
      <c r="AU267" s="172" t="s">
        <v>137</v>
      </c>
      <c r="AY267" s="3" t="s">
        <v>130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137</v>
      </c>
      <c r="BK267" s="173" t="n">
        <f aca="false">ROUND(I267*H267,2)</f>
        <v>0</v>
      </c>
      <c r="BL267" s="3" t="s">
        <v>221</v>
      </c>
      <c r="BM267" s="172" t="s">
        <v>452</v>
      </c>
    </row>
    <row r="268" s="27" customFormat="true" ht="24.15" hidden="false" customHeight="true" outlineLevel="0" collapsed="false">
      <c r="A268" s="22"/>
      <c r="B268" s="160"/>
      <c r="C268" s="161" t="s">
        <v>453</v>
      </c>
      <c r="D268" s="161" t="s">
        <v>132</v>
      </c>
      <c r="E268" s="162" t="s">
        <v>454</v>
      </c>
      <c r="F268" s="163" t="s">
        <v>455</v>
      </c>
      <c r="G268" s="164" t="s">
        <v>443</v>
      </c>
      <c r="H268" s="165" t="n">
        <v>1</v>
      </c>
      <c r="I268" s="166"/>
      <c r="J268" s="167" t="n">
        <f aca="false">ROUND(I268*H268,2)</f>
        <v>0</v>
      </c>
      <c r="K268" s="163" t="s">
        <v>164</v>
      </c>
      <c r="L268" s="23"/>
      <c r="M268" s="168"/>
      <c r="N268" s="169" t="s">
        <v>40</v>
      </c>
      <c r="O268" s="60"/>
      <c r="P268" s="170" t="n">
        <f aca="false">O268*H268</f>
        <v>0</v>
      </c>
      <c r="Q268" s="170" t="n">
        <v>0.02073</v>
      </c>
      <c r="R268" s="170" t="n">
        <f aca="false">Q268*H268</f>
        <v>0.02073</v>
      </c>
      <c r="S268" s="170" t="n">
        <v>0</v>
      </c>
      <c r="T268" s="171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221</v>
      </c>
      <c r="AT268" s="172" t="s">
        <v>132</v>
      </c>
      <c r="AU268" s="172" t="s">
        <v>137</v>
      </c>
      <c r="AY268" s="3" t="s">
        <v>130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137</v>
      </c>
      <c r="BK268" s="173" t="n">
        <f aca="false">ROUND(I268*H268,2)</f>
        <v>0</v>
      </c>
      <c r="BL268" s="3" t="s">
        <v>221</v>
      </c>
      <c r="BM268" s="172" t="s">
        <v>456</v>
      </c>
    </row>
    <row r="269" s="27" customFormat="true" ht="16.5" hidden="false" customHeight="true" outlineLevel="0" collapsed="false">
      <c r="A269" s="22"/>
      <c r="B269" s="160"/>
      <c r="C269" s="161" t="s">
        <v>457</v>
      </c>
      <c r="D269" s="161" t="s">
        <v>132</v>
      </c>
      <c r="E269" s="162" t="s">
        <v>458</v>
      </c>
      <c r="F269" s="163" t="s">
        <v>459</v>
      </c>
      <c r="G269" s="164" t="s">
        <v>443</v>
      </c>
      <c r="H269" s="165" t="n">
        <v>1</v>
      </c>
      <c r="I269" s="166"/>
      <c r="J269" s="167" t="n">
        <f aca="false">ROUND(I269*H269,2)</f>
        <v>0</v>
      </c>
      <c r="K269" s="163" t="s">
        <v>164</v>
      </c>
      <c r="L269" s="23"/>
      <c r="M269" s="168"/>
      <c r="N269" s="169" t="s">
        <v>40</v>
      </c>
      <c r="O269" s="60"/>
      <c r="P269" s="170" t="n">
        <f aca="false">O269*H269</f>
        <v>0</v>
      </c>
      <c r="Q269" s="170" t="n">
        <v>0</v>
      </c>
      <c r="R269" s="170" t="n">
        <f aca="false">Q269*H269</f>
        <v>0</v>
      </c>
      <c r="S269" s="170" t="n">
        <v>0.0329</v>
      </c>
      <c r="T269" s="171" t="n">
        <f aca="false">S269*H269</f>
        <v>0.0329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221</v>
      </c>
      <c r="AT269" s="172" t="s">
        <v>132</v>
      </c>
      <c r="AU269" s="172" t="s">
        <v>137</v>
      </c>
      <c r="AY269" s="3" t="s">
        <v>130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137</v>
      </c>
      <c r="BK269" s="173" t="n">
        <f aca="false">ROUND(I269*H269,2)</f>
        <v>0</v>
      </c>
      <c r="BL269" s="3" t="s">
        <v>221</v>
      </c>
      <c r="BM269" s="172" t="s">
        <v>460</v>
      </c>
    </row>
    <row r="270" s="27" customFormat="true" ht="37.8" hidden="false" customHeight="true" outlineLevel="0" collapsed="false">
      <c r="A270" s="22"/>
      <c r="B270" s="160"/>
      <c r="C270" s="161" t="s">
        <v>461</v>
      </c>
      <c r="D270" s="161" t="s">
        <v>132</v>
      </c>
      <c r="E270" s="162" t="s">
        <v>462</v>
      </c>
      <c r="F270" s="163" t="s">
        <v>463</v>
      </c>
      <c r="G270" s="164" t="s">
        <v>443</v>
      </c>
      <c r="H270" s="165" t="n">
        <v>1</v>
      </c>
      <c r="I270" s="166"/>
      <c r="J270" s="167" t="n">
        <f aca="false">ROUND(I270*H270,2)</f>
        <v>0</v>
      </c>
      <c r="K270" s="163" t="s">
        <v>164</v>
      </c>
      <c r="L270" s="23"/>
      <c r="M270" s="168"/>
      <c r="N270" s="169" t="s">
        <v>40</v>
      </c>
      <c r="O270" s="60"/>
      <c r="P270" s="170" t="n">
        <f aca="false">O270*H270</f>
        <v>0</v>
      </c>
      <c r="Q270" s="170" t="n">
        <v>0.02643</v>
      </c>
      <c r="R270" s="170" t="n">
        <f aca="false">Q270*H270</f>
        <v>0.02643</v>
      </c>
      <c r="S270" s="170" t="n">
        <v>0</v>
      </c>
      <c r="T270" s="17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221</v>
      </c>
      <c r="AT270" s="172" t="s">
        <v>132</v>
      </c>
      <c r="AU270" s="172" t="s">
        <v>137</v>
      </c>
      <c r="AY270" s="3" t="s">
        <v>130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137</v>
      </c>
      <c r="BK270" s="173" t="n">
        <f aca="false">ROUND(I270*H270,2)</f>
        <v>0</v>
      </c>
      <c r="BL270" s="3" t="s">
        <v>221</v>
      </c>
      <c r="BM270" s="172" t="s">
        <v>464</v>
      </c>
    </row>
    <row r="271" s="27" customFormat="true" ht="16.5" hidden="false" customHeight="true" outlineLevel="0" collapsed="false">
      <c r="A271" s="22"/>
      <c r="B271" s="160"/>
      <c r="C271" s="161" t="s">
        <v>465</v>
      </c>
      <c r="D271" s="161" t="s">
        <v>132</v>
      </c>
      <c r="E271" s="162" t="s">
        <v>466</v>
      </c>
      <c r="F271" s="163" t="s">
        <v>467</v>
      </c>
      <c r="G271" s="164" t="s">
        <v>443</v>
      </c>
      <c r="H271" s="165" t="n">
        <v>3</v>
      </c>
      <c r="I271" s="166"/>
      <c r="J271" s="167" t="n">
        <f aca="false">ROUND(I271*H271,2)</f>
        <v>0</v>
      </c>
      <c r="K271" s="163" t="s">
        <v>164</v>
      </c>
      <c r="L271" s="23"/>
      <c r="M271" s="168"/>
      <c r="N271" s="169" t="s">
        <v>40</v>
      </c>
      <c r="O271" s="60"/>
      <c r="P271" s="170" t="n">
        <f aca="false">O271*H271</f>
        <v>0</v>
      </c>
      <c r="Q271" s="170" t="n">
        <v>0</v>
      </c>
      <c r="R271" s="170" t="n">
        <f aca="false">Q271*H271</f>
        <v>0</v>
      </c>
      <c r="S271" s="170" t="n">
        <v>0.00156</v>
      </c>
      <c r="T271" s="171" t="n">
        <f aca="false">S271*H271</f>
        <v>0.00468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221</v>
      </c>
      <c r="AT271" s="172" t="s">
        <v>132</v>
      </c>
      <c r="AU271" s="172" t="s">
        <v>137</v>
      </c>
      <c r="AY271" s="3" t="s">
        <v>130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137</v>
      </c>
      <c r="BK271" s="173" t="n">
        <f aca="false">ROUND(I271*H271,2)</f>
        <v>0</v>
      </c>
      <c r="BL271" s="3" t="s">
        <v>221</v>
      </c>
      <c r="BM271" s="172" t="s">
        <v>468</v>
      </c>
    </row>
    <row r="272" s="27" customFormat="true" ht="24.15" hidden="false" customHeight="true" outlineLevel="0" collapsed="false">
      <c r="A272" s="22"/>
      <c r="B272" s="160"/>
      <c r="C272" s="161" t="s">
        <v>469</v>
      </c>
      <c r="D272" s="161" t="s">
        <v>132</v>
      </c>
      <c r="E272" s="162" t="s">
        <v>470</v>
      </c>
      <c r="F272" s="163" t="s">
        <v>471</v>
      </c>
      <c r="G272" s="164" t="s">
        <v>443</v>
      </c>
      <c r="H272" s="165" t="n">
        <v>1</v>
      </c>
      <c r="I272" s="166"/>
      <c r="J272" s="167" t="n">
        <f aca="false">ROUND(I272*H272,2)</f>
        <v>0</v>
      </c>
      <c r="K272" s="163" t="s">
        <v>164</v>
      </c>
      <c r="L272" s="23"/>
      <c r="M272" s="168"/>
      <c r="N272" s="169" t="s">
        <v>40</v>
      </c>
      <c r="O272" s="60"/>
      <c r="P272" s="170" t="n">
        <f aca="false">O272*H272</f>
        <v>0</v>
      </c>
      <c r="Q272" s="170" t="n">
        <v>0.0018</v>
      </c>
      <c r="R272" s="170" t="n">
        <f aca="false">Q272*H272</f>
        <v>0.0018</v>
      </c>
      <c r="S272" s="170" t="n">
        <v>0</v>
      </c>
      <c r="T272" s="17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221</v>
      </c>
      <c r="AT272" s="172" t="s">
        <v>132</v>
      </c>
      <c r="AU272" s="172" t="s">
        <v>137</v>
      </c>
      <c r="AY272" s="3" t="s">
        <v>130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137</v>
      </c>
      <c r="BK272" s="173" t="n">
        <f aca="false">ROUND(I272*H272,2)</f>
        <v>0</v>
      </c>
      <c r="BL272" s="3" t="s">
        <v>221</v>
      </c>
      <c r="BM272" s="172" t="s">
        <v>472</v>
      </c>
    </row>
    <row r="273" s="27" customFormat="true" ht="16.5" hidden="false" customHeight="true" outlineLevel="0" collapsed="false">
      <c r="A273" s="22"/>
      <c r="B273" s="160"/>
      <c r="C273" s="161" t="s">
        <v>473</v>
      </c>
      <c r="D273" s="161" t="s">
        <v>132</v>
      </c>
      <c r="E273" s="162" t="s">
        <v>474</v>
      </c>
      <c r="F273" s="163" t="s">
        <v>475</v>
      </c>
      <c r="G273" s="164" t="s">
        <v>443</v>
      </c>
      <c r="H273" s="165" t="n">
        <v>1</v>
      </c>
      <c r="I273" s="166"/>
      <c r="J273" s="167" t="n">
        <f aca="false">ROUND(I273*H273,2)</f>
        <v>0</v>
      </c>
      <c r="K273" s="163" t="s">
        <v>164</v>
      </c>
      <c r="L273" s="23"/>
      <c r="M273" s="168"/>
      <c r="N273" s="169" t="s">
        <v>40</v>
      </c>
      <c r="O273" s="60"/>
      <c r="P273" s="170" t="n">
        <f aca="false">O273*H273</f>
        <v>0</v>
      </c>
      <c r="Q273" s="170" t="n">
        <v>0.00184</v>
      </c>
      <c r="R273" s="170" t="n">
        <f aca="false">Q273*H273</f>
        <v>0.00184</v>
      </c>
      <c r="S273" s="170" t="n">
        <v>0</v>
      </c>
      <c r="T273" s="171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221</v>
      </c>
      <c r="AT273" s="172" t="s">
        <v>132</v>
      </c>
      <c r="AU273" s="172" t="s">
        <v>137</v>
      </c>
      <c r="AY273" s="3" t="s">
        <v>130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137</v>
      </c>
      <c r="BK273" s="173" t="n">
        <f aca="false">ROUND(I273*H273,2)</f>
        <v>0</v>
      </c>
      <c r="BL273" s="3" t="s">
        <v>221</v>
      </c>
      <c r="BM273" s="172" t="s">
        <v>476</v>
      </c>
    </row>
    <row r="274" s="27" customFormat="true" ht="21.75" hidden="false" customHeight="true" outlineLevel="0" collapsed="false">
      <c r="A274" s="22"/>
      <c r="B274" s="160"/>
      <c r="C274" s="161" t="s">
        <v>477</v>
      </c>
      <c r="D274" s="161" t="s">
        <v>132</v>
      </c>
      <c r="E274" s="162" t="s">
        <v>478</v>
      </c>
      <c r="F274" s="163" t="s">
        <v>479</v>
      </c>
      <c r="G274" s="164" t="s">
        <v>443</v>
      </c>
      <c r="H274" s="165" t="n">
        <v>1</v>
      </c>
      <c r="I274" s="166"/>
      <c r="J274" s="167" t="n">
        <f aca="false">ROUND(I274*H274,2)</f>
        <v>0</v>
      </c>
      <c r="K274" s="163" t="s">
        <v>164</v>
      </c>
      <c r="L274" s="23"/>
      <c r="M274" s="168"/>
      <c r="N274" s="169" t="s">
        <v>40</v>
      </c>
      <c r="O274" s="60"/>
      <c r="P274" s="170" t="n">
        <f aca="false">O274*H274</f>
        <v>0</v>
      </c>
      <c r="Q274" s="170" t="n">
        <v>0.00184</v>
      </c>
      <c r="R274" s="170" t="n">
        <f aca="false">Q274*H274</f>
        <v>0.00184</v>
      </c>
      <c r="S274" s="170" t="n">
        <v>0</v>
      </c>
      <c r="T274" s="17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221</v>
      </c>
      <c r="AT274" s="172" t="s">
        <v>132</v>
      </c>
      <c r="AU274" s="172" t="s">
        <v>137</v>
      </c>
      <c r="AY274" s="3" t="s">
        <v>130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137</v>
      </c>
      <c r="BK274" s="173" t="n">
        <f aca="false">ROUND(I274*H274,2)</f>
        <v>0</v>
      </c>
      <c r="BL274" s="3" t="s">
        <v>221</v>
      </c>
      <c r="BM274" s="172" t="s">
        <v>480</v>
      </c>
    </row>
    <row r="275" s="27" customFormat="true" ht="24.15" hidden="false" customHeight="true" outlineLevel="0" collapsed="false">
      <c r="A275" s="22"/>
      <c r="B275" s="160"/>
      <c r="C275" s="161" t="s">
        <v>481</v>
      </c>
      <c r="D275" s="161" t="s">
        <v>132</v>
      </c>
      <c r="E275" s="162" t="s">
        <v>482</v>
      </c>
      <c r="F275" s="163" t="s">
        <v>483</v>
      </c>
      <c r="G275" s="164" t="s">
        <v>382</v>
      </c>
      <c r="H275" s="203"/>
      <c r="I275" s="166"/>
      <c r="J275" s="167" t="n">
        <f aca="false">ROUND(I275*H275,2)</f>
        <v>0</v>
      </c>
      <c r="K275" s="163" t="s">
        <v>164</v>
      </c>
      <c r="L275" s="23"/>
      <c r="M275" s="168"/>
      <c r="N275" s="169" t="s">
        <v>40</v>
      </c>
      <c r="O275" s="60"/>
      <c r="P275" s="170" t="n">
        <f aca="false">O275*H275</f>
        <v>0</v>
      </c>
      <c r="Q275" s="170" t="n">
        <v>0</v>
      </c>
      <c r="R275" s="170" t="n">
        <f aca="false">Q275*H275</f>
        <v>0</v>
      </c>
      <c r="S275" s="170" t="n">
        <v>0</v>
      </c>
      <c r="T275" s="171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2" t="s">
        <v>221</v>
      </c>
      <c r="AT275" s="172" t="s">
        <v>132</v>
      </c>
      <c r="AU275" s="172" t="s">
        <v>137</v>
      </c>
      <c r="AY275" s="3" t="s">
        <v>130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3" t="s">
        <v>137</v>
      </c>
      <c r="BK275" s="173" t="n">
        <f aca="false">ROUND(I275*H275,2)</f>
        <v>0</v>
      </c>
      <c r="BL275" s="3" t="s">
        <v>221</v>
      </c>
      <c r="BM275" s="172" t="s">
        <v>484</v>
      </c>
    </row>
    <row r="276" s="146" customFormat="true" ht="22.8" hidden="false" customHeight="true" outlineLevel="0" collapsed="false">
      <c r="B276" s="147"/>
      <c r="D276" s="148" t="s">
        <v>73</v>
      </c>
      <c r="E276" s="158" t="s">
        <v>485</v>
      </c>
      <c r="F276" s="158" t="s">
        <v>486</v>
      </c>
      <c r="I276" s="150"/>
      <c r="J276" s="159" t="n">
        <f aca="false">BK276</f>
        <v>0</v>
      </c>
      <c r="L276" s="147"/>
      <c r="M276" s="152"/>
      <c r="N276" s="153"/>
      <c r="O276" s="153"/>
      <c r="P276" s="154" t="n">
        <f aca="false">SUM(P277:P279)</f>
        <v>0</v>
      </c>
      <c r="Q276" s="153"/>
      <c r="R276" s="154" t="n">
        <f aca="false">SUM(R277:R279)</f>
        <v>0.0097</v>
      </c>
      <c r="S276" s="153"/>
      <c r="T276" s="155" t="n">
        <f aca="false">SUM(T277:T279)</f>
        <v>0</v>
      </c>
      <c r="AR276" s="148" t="s">
        <v>137</v>
      </c>
      <c r="AT276" s="156" t="s">
        <v>73</v>
      </c>
      <c r="AU276" s="156" t="s">
        <v>79</v>
      </c>
      <c r="AY276" s="148" t="s">
        <v>130</v>
      </c>
      <c r="BK276" s="157" t="n">
        <f aca="false">SUM(BK277:BK279)</f>
        <v>0</v>
      </c>
    </row>
    <row r="277" s="27" customFormat="true" ht="24.15" hidden="false" customHeight="true" outlineLevel="0" collapsed="false">
      <c r="A277" s="22"/>
      <c r="B277" s="160"/>
      <c r="C277" s="161" t="s">
        <v>487</v>
      </c>
      <c r="D277" s="161" t="s">
        <v>132</v>
      </c>
      <c r="E277" s="162" t="s">
        <v>488</v>
      </c>
      <c r="F277" s="163" t="s">
        <v>489</v>
      </c>
      <c r="G277" s="164" t="s">
        <v>443</v>
      </c>
      <c r="H277" s="165" t="n">
        <v>1</v>
      </c>
      <c r="I277" s="166"/>
      <c r="J277" s="167" t="n">
        <f aca="false">ROUND(I277*H277,2)</f>
        <v>0</v>
      </c>
      <c r="K277" s="163" t="s">
        <v>164</v>
      </c>
      <c r="L277" s="23"/>
      <c r="M277" s="168"/>
      <c r="N277" s="169" t="s">
        <v>40</v>
      </c>
      <c r="O277" s="60"/>
      <c r="P277" s="170" t="n">
        <f aca="false">O277*H277</f>
        <v>0</v>
      </c>
      <c r="Q277" s="170" t="n">
        <v>0.0092</v>
      </c>
      <c r="R277" s="170" t="n">
        <f aca="false">Q277*H277</f>
        <v>0.0092</v>
      </c>
      <c r="S277" s="170" t="n">
        <v>0</v>
      </c>
      <c r="T277" s="171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221</v>
      </c>
      <c r="AT277" s="172" t="s">
        <v>132</v>
      </c>
      <c r="AU277" s="172" t="s">
        <v>137</v>
      </c>
      <c r="AY277" s="3" t="s">
        <v>130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137</v>
      </c>
      <c r="BK277" s="173" t="n">
        <f aca="false">ROUND(I277*H277,2)</f>
        <v>0</v>
      </c>
      <c r="BL277" s="3" t="s">
        <v>221</v>
      </c>
      <c r="BM277" s="172" t="s">
        <v>490</v>
      </c>
    </row>
    <row r="278" s="27" customFormat="true" ht="16.5" hidden="false" customHeight="true" outlineLevel="0" collapsed="false">
      <c r="A278" s="22"/>
      <c r="B278" s="160"/>
      <c r="C278" s="161" t="s">
        <v>491</v>
      </c>
      <c r="D278" s="161" t="s">
        <v>132</v>
      </c>
      <c r="E278" s="162" t="s">
        <v>492</v>
      </c>
      <c r="F278" s="163" t="s">
        <v>493</v>
      </c>
      <c r="G278" s="164" t="s">
        <v>443</v>
      </c>
      <c r="H278" s="165" t="n">
        <v>1</v>
      </c>
      <c r="I278" s="166"/>
      <c r="J278" s="167" t="n">
        <f aca="false">ROUND(I278*H278,2)</f>
        <v>0</v>
      </c>
      <c r="K278" s="163" t="s">
        <v>164</v>
      </c>
      <c r="L278" s="23"/>
      <c r="M278" s="168"/>
      <c r="N278" s="169" t="s">
        <v>40</v>
      </c>
      <c r="O278" s="60"/>
      <c r="P278" s="170" t="n">
        <f aca="false">O278*H278</f>
        <v>0</v>
      </c>
      <c r="Q278" s="170" t="n">
        <v>0.0005</v>
      </c>
      <c r="R278" s="170" t="n">
        <f aca="false">Q278*H278</f>
        <v>0.0005</v>
      </c>
      <c r="S278" s="170" t="n">
        <v>0</v>
      </c>
      <c r="T278" s="171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221</v>
      </c>
      <c r="AT278" s="172" t="s">
        <v>132</v>
      </c>
      <c r="AU278" s="172" t="s">
        <v>137</v>
      </c>
      <c r="AY278" s="3" t="s">
        <v>130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137</v>
      </c>
      <c r="BK278" s="173" t="n">
        <f aca="false">ROUND(I278*H278,2)</f>
        <v>0</v>
      </c>
      <c r="BL278" s="3" t="s">
        <v>221</v>
      </c>
      <c r="BM278" s="172" t="s">
        <v>494</v>
      </c>
    </row>
    <row r="279" s="27" customFormat="true" ht="24.15" hidden="false" customHeight="true" outlineLevel="0" collapsed="false">
      <c r="A279" s="22"/>
      <c r="B279" s="160"/>
      <c r="C279" s="161" t="s">
        <v>495</v>
      </c>
      <c r="D279" s="161" t="s">
        <v>132</v>
      </c>
      <c r="E279" s="162" t="s">
        <v>496</v>
      </c>
      <c r="F279" s="163" t="s">
        <v>497</v>
      </c>
      <c r="G279" s="164" t="s">
        <v>382</v>
      </c>
      <c r="H279" s="203"/>
      <c r="I279" s="166"/>
      <c r="J279" s="167" t="n">
        <f aca="false">ROUND(I279*H279,2)</f>
        <v>0</v>
      </c>
      <c r="K279" s="163" t="s">
        <v>164</v>
      </c>
      <c r="L279" s="23"/>
      <c r="M279" s="168"/>
      <c r="N279" s="169" t="s">
        <v>40</v>
      </c>
      <c r="O279" s="60"/>
      <c r="P279" s="170" t="n">
        <f aca="false">O279*H279</f>
        <v>0</v>
      </c>
      <c r="Q279" s="170" t="n">
        <v>0</v>
      </c>
      <c r="R279" s="170" t="n">
        <f aca="false">Q279*H279</f>
        <v>0</v>
      </c>
      <c r="S279" s="170" t="n">
        <v>0</v>
      </c>
      <c r="T279" s="171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221</v>
      </c>
      <c r="AT279" s="172" t="s">
        <v>132</v>
      </c>
      <c r="AU279" s="172" t="s">
        <v>137</v>
      </c>
      <c r="AY279" s="3" t="s">
        <v>130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137</v>
      </c>
      <c r="BK279" s="173" t="n">
        <f aca="false">ROUND(I279*H279,2)</f>
        <v>0</v>
      </c>
      <c r="BL279" s="3" t="s">
        <v>221</v>
      </c>
      <c r="BM279" s="172" t="s">
        <v>498</v>
      </c>
    </row>
    <row r="280" s="146" customFormat="true" ht="22.8" hidden="false" customHeight="true" outlineLevel="0" collapsed="false">
      <c r="B280" s="147"/>
      <c r="D280" s="148" t="s">
        <v>73</v>
      </c>
      <c r="E280" s="158" t="s">
        <v>499</v>
      </c>
      <c r="F280" s="158" t="s">
        <v>500</v>
      </c>
      <c r="I280" s="150"/>
      <c r="J280" s="159" t="n">
        <f aca="false">BK280</f>
        <v>0</v>
      </c>
      <c r="L280" s="147"/>
      <c r="M280" s="152"/>
      <c r="N280" s="153"/>
      <c r="O280" s="153"/>
      <c r="P280" s="154" t="n">
        <f aca="false">SUM(P281:P282)</f>
        <v>0</v>
      </c>
      <c r="Q280" s="153"/>
      <c r="R280" s="154" t="n">
        <f aca="false">SUM(R281:R282)</f>
        <v>0.00027</v>
      </c>
      <c r="S280" s="153"/>
      <c r="T280" s="155" t="n">
        <f aca="false">SUM(T281:T282)</f>
        <v>0</v>
      </c>
      <c r="AR280" s="148" t="s">
        <v>137</v>
      </c>
      <c r="AT280" s="156" t="s">
        <v>73</v>
      </c>
      <c r="AU280" s="156" t="s">
        <v>79</v>
      </c>
      <c r="AY280" s="148" t="s">
        <v>130</v>
      </c>
      <c r="BK280" s="157" t="n">
        <f aca="false">SUM(BK281:BK282)</f>
        <v>0</v>
      </c>
    </row>
    <row r="281" s="27" customFormat="true" ht="16.5" hidden="false" customHeight="true" outlineLevel="0" collapsed="false">
      <c r="A281" s="22"/>
      <c r="B281" s="160"/>
      <c r="C281" s="161" t="s">
        <v>501</v>
      </c>
      <c r="D281" s="161" t="s">
        <v>132</v>
      </c>
      <c r="E281" s="162" t="s">
        <v>502</v>
      </c>
      <c r="F281" s="163" t="s">
        <v>503</v>
      </c>
      <c r="G281" s="164" t="s">
        <v>443</v>
      </c>
      <c r="H281" s="165" t="n">
        <v>1</v>
      </c>
      <c r="I281" s="166"/>
      <c r="J281" s="167" t="n">
        <f aca="false">ROUND(I281*H281,2)</f>
        <v>0</v>
      </c>
      <c r="K281" s="163"/>
      <c r="L281" s="23"/>
      <c r="M281" s="168"/>
      <c r="N281" s="169" t="s">
        <v>40</v>
      </c>
      <c r="O281" s="60"/>
      <c r="P281" s="170" t="n">
        <f aca="false">O281*H281</f>
        <v>0</v>
      </c>
      <c r="Q281" s="170" t="n">
        <v>0.00027</v>
      </c>
      <c r="R281" s="170" t="n">
        <f aca="false">Q281*H281</f>
        <v>0.00027</v>
      </c>
      <c r="S281" s="170" t="n">
        <v>0</v>
      </c>
      <c r="T281" s="171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2" t="s">
        <v>221</v>
      </c>
      <c r="AT281" s="172" t="s">
        <v>132</v>
      </c>
      <c r="AU281" s="172" t="s">
        <v>137</v>
      </c>
      <c r="AY281" s="3" t="s">
        <v>130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3" t="s">
        <v>137</v>
      </c>
      <c r="BK281" s="173" t="n">
        <f aca="false">ROUND(I281*H281,2)</f>
        <v>0</v>
      </c>
      <c r="BL281" s="3" t="s">
        <v>221</v>
      </c>
      <c r="BM281" s="172" t="s">
        <v>504</v>
      </c>
    </row>
    <row r="282" s="27" customFormat="true" ht="24.15" hidden="false" customHeight="true" outlineLevel="0" collapsed="false">
      <c r="A282" s="22"/>
      <c r="B282" s="160"/>
      <c r="C282" s="161" t="s">
        <v>505</v>
      </c>
      <c r="D282" s="161" t="s">
        <v>132</v>
      </c>
      <c r="E282" s="162" t="s">
        <v>506</v>
      </c>
      <c r="F282" s="163" t="s">
        <v>507</v>
      </c>
      <c r="G282" s="164" t="s">
        <v>382</v>
      </c>
      <c r="H282" s="203"/>
      <c r="I282" s="166"/>
      <c r="J282" s="167" t="n">
        <f aca="false">ROUND(I282*H282,2)</f>
        <v>0</v>
      </c>
      <c r="K282" s="163" t="s">
        <v>164</v>
      </c>
      <c r="L282" s="23"/>
      <c r="M282" s="168"/>
      <c r="N282" s="169" t="s">
        <v>40</v>
      </c>
      <c r="O282" s="60"/>
      <c r="P282" s="170" t="n">
        <f aca="false">O282*H282</f>
        <v>0</v>
      </c>
      <c r="Q282" s="170" t="n">
        <v>0</v>
      </c>
      <c r="R282" s="170" t="n">
        <f aca="false">Q282*H282</f>
        <v>0</v>
      </c>
      <c r="S282" s="170" t="n">
        <v>0</v>
      </c>
      <c r="T282" s="171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2" t="s">
        <v>221</v>
      </c>
      <c r="AT282" s="172" t="s">
        <v>132</v>
      </c>
      <c r="AU282" s="172" t="s">
        <v>137</v>
      </c>
      <c r="AY282" s="3" t="s">
        <v>130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3" t="s">
        <v>137</v>
      </c>
      <c r="BK282" s="173" t="n">
        <f aca="false">ROUND(I282*H282,2)</f>
        <v>0</v>
      </c>
      <c r="BL282" s="3" t="s">
        <v>221</v>
      </c>
      <c r="BM282" s="172" t="s">
        <v>508</v>
      </c>
    </row>
    <row r="283" s="146" customFormat="true" ht="22.8" hidden="false" customHeight="true" outlineLevel="0" collapsed="false">
      <c r="B283" s="147"/>
      <c r="D283" s="148" t="s">
        <v>73</v>
      </c>
      <c r="E283" s="158" t="s">
        <v>509</v>
      </c>
      <c r="F283" s="158" t="s">
        <v>510</v>
      </c>
      <c r="I283" s="150"/>
      <c r="J283" s="159" t="n">
        <f aca="false">BK283</f>
        <v>0</v>
      </c>
      <c r="L283" s="147"/>
      <c r="M283" s="152"/>
      <c r="N283" s="153"/>
      <c r="O283" s="153"/>
      <c r="P283" s="154" t="n">
        <f aca="false">SUM(P284:P286)</f>
        <v>0</v>
      </c>
      <c r="Q283" s="153"/>
      <c r="R283" s="154" t="n">
        <f aca="false">SUM(R284:R286)</f>
        <v>0.02518</v>
      </c>
      <c r="S283" s="153"/>
      <c r="T283" s="155" t="n">
        <f aca="false">SUM(T284:T286)</f>
        <v>0.0135</v>
      </c>
      <c r="AR283" s="148" t="s">
        <v>137</v>
      </c>
      <c r="AT283" s="156" t="s">
        <v>73</v>
      </c>
      <c r="AU283" s="156" t="s">
        <v>79</v>
      </c>
      <c r="AY283" s="148" t="s">
        <v>130</v>
      </c>
      <c r="BK283" s="157" t="n">
        <f aca="false">SUM(BK284:BK286)</f>
        <v>0</v>
      </c>
    </row>
    <row r="284" s="27" customFormat="true" ht="21.75" hidden="false" customHeight="true" outlineLevel="0" collapsed="false">
      <c r="A284" s="22"/>
      <c r="B284" s="160"/>
      <c r="C284" s="161" t="s">
        <v>511</v>
      </c>
      <c r="D284" s="161" t="s">
        <v>132</v>
      </c>
      <c r="E284" s="162" t="s">
        <v>512</v>
      </c>
      <c r="F284" s="163" t="s">
        <v>513</v>
      </c>
      <c r="G284" s="164" t="s">
        <v>153</v>
      </c>
      <c r="H284" s="165" t="n">
        <v>1</v>
      </c>
      <c r="I284" s="166"/>
      <c r="J284" s="167" t="n">
        <f aca="false">ROUND(I284*H284,2)</f>
        <v>0</v>
      </c>
      <c r="K284" s="163" t="s">
        <v>164</v>
      </c>
      <c r="L284" s="23"/>
      <c r="M284" s="168"/>
      <c r="N284" s="169" t="s">
        <v>40</v>
      </c>
      <c r="O284" s="60"/>
      <c r="P284" s="170" t="n">
        <f aca="false">O284*H284</f>
        <v>0</v>
      </c>
      <c r="Q284" s="170" t="n">
        <v>8E-005</v>
      </c>
      <c r="R284" s="170" t="n">
        <f aca="false">Q284*H284</f>
        <v>8E-005</v>
      </c>
      <c r="S284" s="170" t="n">
        <v>0.0135</v>
      </c>
      <c r="T284" s="171" t="n">
        <f aca="false">S284*H284</f>
        <v>0.0135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2" t="s">
        <v>221</v>
      </c>
      <c r="AT284" s="172" t="s">
        <v>132</v>
      </c>
      <c r="AU284" s="172" t="s">
        <v>137</v>
      </c>
      <c r="AY284" s="3" t="s">
        <v>130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137</v>
      </c>
      <c r="BK284" s="173" t="n">
        <f aca="false">ROUND(I284*H284,2)</f>
        <v>0</v>
      </c>
      <c r="BL284" s="3" t="s">
        <v>221</v>
      </c>
      <c r="BM284" s="172" t="s">
        <v>514</v>
      </c>
    </row>
    <row r="285" s="27" customFormat="true" ht="24.15" hidden="false" customHeight="true" outlineLevel="0" collapsed="false">
      <c r="A285" s="22"/>
      <c r="B285" s="160"/>
      <c r="C285" s="161" t="s">
        <v>515</v>
      </c>
      <c r="D285" s="161" t="s">
        <v>132</v>
      </c>
      <c r="E285" s="162" t="s">
        <v>516</v>
      </c>
      <c r="F285" s="163" t="s">
        <v>517</v>
      </c>
      <c r="G285" s="164" t="s">
        <v>153</v>
      </c>
      <c r="H285" s="165" t="n">
        <v>1</v>
      </c>
      <c r="I285" s="166"/>
      <c r="J285" s="167" t="n">
        <f aca="false">ROUND(I285*H285,2)</f>
        <v>0</v>
      </c>
      <c r="K285" s="163" t="s">
        <v>164</v>
      </c>
      <c r="L285" s="23"/>
      <c r="M285" s="168"/>
      <c r="N285" s="169" t="s">
        <v>40</v>
      </c>
      <c r="O285" s="60"/>
      <c r="P285" s="170" t="n">
        <f aca="false">O285*H285</f>
        <v>0</v>
      </c>
      <c r="Q285" s="170" t="n">
        <v>0.0251</v>
      </c>
      <c r="R285" s="170" t="n">
        <f aca="false">Q285*H285</f>
        <v>0.0251</v>
      </c>
      <c r="S285" s="170" t="n">
        <v>0</v>
      </c>
      <c r="T285" s="171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2" t="s">
        <v>221</v>
      </c>
      <c r="AT285" s="172" t="s">
        <v>132</v>
      </c>
      <c r="AU285" s="172" t="s">
        <v>137</v>
      </c>
      <c r="AY285" s="3" t="s">
        <v>130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3" t="s">
        <v>137</v>
      </c>
      <c r="BK285" s="173" t="n">
        <f aca="false">ROUND(I285*H285,2)</f>
        <v>0</v>
      </c>
      <c r="BL285" s="3" t="s">
        <v>221</v>
      </c>
      <c r="BM285" s="172" t="s">
        <v>518</v>
      </c>
    </row>
    <row r="286" s="27" customFormat="true" ht="24.15" hidden="false" customHeight="true" outlineLevel="0" collapsed="false">
      <c r="A286" s="22"/>
      <c r="B286" s="160"/>
      <c r="C286" s="161" t="s">
        <v>519</v>
      </c>
      <c r="D286" s="161" t="s">
        <v>132</v>
      </c>
      <c r="E286" s="162" t="s">
        <v>520</v>
      </c>
      <c r="F286" s="163" t="s">
        <v>521</v>
      </c>
      <c r="G286" s="164" t="s">
        <v>382</v>
      </c>
      <c r="H286" s="203"/>
      <c r="I286" s="166"/>
      <c r="J286" s="167" t="n">
        <f aca="false">ROUND(I286*H286,2)</f>
        <v>0</v>
      </c>
      <c r="K286" s="163" t="s">
        <v>164</v>
      </c>
      <c r="L286" s="23"/>
      <c r="M286" s="168"/>
      <c r="N286" s="169" t="s">
        <v>40</v>
      </c>
      <c r="O286" s="60"/>
      <c r="P286" s="170" t="n">
        <f aca="false">O286*H286</f>
        <v>0</v>
      </c>
      <c r="Q286" s="170" t="n">
        <v>0</v>
      </c>
      <c r="R286" s="170" t="n">
        <f aca="false">Q286*H286</f>
        <v>0</v>
      </c>
      <c r="S286" s="170" t="n">
        <v>0</v>
      </c>
      <c r="T286" s="171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221</v>
      </c>
      <c r="AT286" s="172" t="s">
        <v>132</v>
      </c>
      <c r="AU286" s="172" t="s">
        <v>137</v>
      </c>
      <c r="AY286" s="3" t="s">
        <v>130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137</v>
      </c>
      <c r="BK286" s="173" t="n">
        <f aca="false">ROUND(I286*H286,2)</f>
        <v>0</v>
      </c>
      <c r="BL286" s="3" t="s">
        <v>221</v>
      </c>
      <c r="BM286" s="172" t="s">
        <v>522</v>
      </c>
    </row>
    <row r="287" s="146" customFormat="true" ht="22.8" hidden="false" customHeight="true" outlineLevel="0" collapsed="false">
      <c r="B287" s="147"/>
      <c r="D287" s="148" t="s">
        <v>73</v>
      </c>
      <c r="E287" s="158" t="s">
        <v>523</v>
      </c>
      <c r="F287" s="158" t="s">
        <v>524</v>
      </c>
      <c r="I287" s="150"/>
      <c r="J287" s="159" t="n">
        <f aca="false">BK287</f>
        <v>0</v>
      </c>
      <c r="L287" s="147"/>
      <c r="M287" s="152"/>
      <c r="N287" s="153"/>
      <c r="O287" s="153"/>
      <c r="P287" s="154" t="n">
        <f aca="false">SUM(P288:P330)</f>
        <v>0</v>
      </c>
      <c r="Q287" s="153"/>
      <c r="R287" s="154" t="n">
        <f aca="false">SUM(R288:R330)</f>
        <v>0.044075</v>
      </c>
      <c r="S287" s="153"/>
      <c r="T287" s="155" t="n">
        <f aca="false">SUM(T288:T330)</f>
        <v>0.052772</v>
      </c>
      <c r="AR287" s="148" t="s">
        <v>137</v>
      </c>
      <c r="AT287" s="156" t="s">
        <v>73</v>
      </c>
      <c r="AU287" s="156" t="s">
        <v>79</v>
      </c>
      <c r="AY287" s="148" t="s">
        <v>130</v>
      </c>
      <c r="BK287" s="157" t="n">
        <f aca="false">SUM(BK288:BK330)</f>
        <v>0</v>
      </c>
    </row>
    <row r="288" s="27" customFormat="true" ht="24.15" hidden="false" customHeight="true" outlineLevel="0" collapsed="false">
      <c r="A288" s="22"/>
      <c r="B288" s="160"/>
      <c r="C288" s="161" t="s">
        <v>525</v>
      </c>
      <c r="D288" s="161" t="s">
        <v>132</v>
      </c>
      <c r="E288" s="162" t="s">
        <v>526</v>
      </c>
      <c r="F288" s="163" t="s">
        <v>527</v>
      </c>
      <c r="G288" s="164" t="s">
        <v>163</v>
      </c>
      <c r="H288" s="165" t="n">
        <v>10</v>
      </c>
      <c r="I288" s="166"/>
      <c r="J288" s="167" t="n">
        <f aca="false">ROUND(I288*H288,2)</f>
        <v>0</v>
      </c>
      <c r="K288" s="163" t="s">
        <v>164</v>
      </c>
      <c r="L288" s="23"/>
      <c r="M288" s="168"/>
      <c r="N288" s="169" t="s">
        <v>40</v>
      </c>
      <c r="O288" s="60"/>
      <c r="P288" s="170" t="n">
        <f aca="false">O288*H288</f>
        <v>0</v>
      </c>
      <c r="Q288" s="170" t="n">
        <v>0</v>
      </c>
      <c r="R288" s="170" t="n">
        <f aca="false">Q288*H288</f>
        <v>0</v>
      </c>
      <c r="S288" s="170" t="n">
        <v>0</v>
      </c>
      <c r="T288" s="171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2" t="s">
        <v>221</v>
      </c>
      <c r="AT288" s="172" t="s">
        <v>132</v>
      </c>
      <c r="AU288" s="172" t="s">
        <v>137</v>
      </c>
      <c r="AY288" s="3" t="s">
        <v>130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3" t="s">
        <v>137</v>
      </c>
      <c r="BK288" s="173" t="n">
        <f aca="false">ROUND(I288*H288,2)</f>
        <v>0</v>
      </c>
      <c r="BL288" s="3" t="s">
        <v>221</v>
      </c>
      <c r="BM288" s="172" t="s">
        <v>528</v>
      </c>
    </row>
    <row r="289" s="27" customFormat="true" ht="24.15" hidden="false" customHeight="true" outlineLevel="0" collapsed="false">
      <c r="A289" s="22"/>
      <c r="B289" s="160"/>
      <c r="C289" s="193" t="s">
        <v>529</v>
      </c>
      <c r="D289" s="193" t="s">
        <v>235</v>
      </c>
      <c r="E289" s="194" t="s">
        <v>530</v>
      </c>
      <c r="F289" s="195" t="s">
        <v>531</v>
      </c>
      <c r="G289" s="196" t="s">
        <v>163</v>
      </c>
      <c r="H289" s="197" t="n">
        <v>10.5</v>
      </c>
      <c r="I289" s="198"/>
      <c r="J289" s="199" t="n">
        <f aca="false">ROUND(I289*H289,2)</f>
        <v>0</v>
      </c>
      <c r="K289" s="195" t="s">
        <v>164</v>
      </c>
      <c r="L289" s="200"/>
      <c r="M289" s="201"/>
      <c r="N289" s="202" t="s">
        <v>40</v>
      </c>
      <c r="O289" s="60"/>
      <c r="P289" s="170" t="n">
        <f aca="false">O289*H289</f>
        <v>0</v>
      </c>
      <c r="Q289" s="170" t="n">
        <v>0.00019</v>
      </c>
      <c r="R289" s="170" t="n">
        <f aca="false">Q289*H289</f>
        <v>0.001995</v>
      </c>
      <c r="S289" s="170" t="n">
        <v>0</v>
      </c>
      <c r="T289" s="171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2" t="s">
        <v>289</v>
      </c>
      <c r="AT289" s="172" t="s">
        <v>235</v>
      </c>
      <c r="AU289" s="172" t="s">
        <v>137</v>
      </c>
      <c r="AY289" s="3" t="s">
        <v>130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3" t="s">
        <v>137</v>
      </c>
      <c r="BK289" s="173" t="n">
        <f aca="false">ROUND(I289*H289,2)</f>
        <v>0</v>
      </c>
      <c r="BL289" s="3" t="s">
        <v>221</v>
      </c>
      <c r="BM289" s="172" t="s">
        <v>532</v>
      </c>
    </row>
    <row r="290" s="174" customFormat="true" ht="12.8" hidden="false" customHeight="false" outlineLevel="0" collapsed="false">
      <c r="B290" s="175"/>
      <c r="D290" s="176" t="s">
        <v>145</v>
      </c>
      <c r="F290" s="178" t="s">
        <v>533</v>
      </c>
      <c r="H290" s="179" t="n">
        <v>10.5</v>
      </c>
      <c r="I290" s="180"/>
      <c r="L290" s="175"/>
      <c r="M290" s="181"/>
      <c r="N290" s="182"/>
      <c r="O290" s="182"/>
      <c r="P290" s="182"/>
      <c r="Q290" s="182"/>
      <c r="R290" s="182"/>
      <c r="S290" s="182"/>
      <c r="T290" s="183"/>
      <c r="AT290" s="177" t="s">
        <v>145</v>
      </c>
      <c r="AU290" s="177" t="s">
        <v>137</v>
      </c>
      <c r="AV290" s="174" t="s">
        <v>137</v>
      </c>
      <c r="AW290" s="174" t="s">
        <v>2</v>
      </c>
      <c r="AX290" s="174" t="s">
        <v>79</v>
      </c>
      <c r="AY290" s="177" t="s">
        <v>130</v>
      </c>
    </row>
    <row r="291" s="27" customFormat="true" ht="24.15" hidden="false" customHeight="true" outlineLevel="0" collapsed="false">
      <c r="A291" s="22"/>
      <c r="B291" s="160"/>
      <c r="C291" s="161" t="s">
        <v>534</v>
      </c>
      <c r="D291" s="161" t="s">
        <v>132</v>
      </c>
      <c r="E291" s="162" t="s">
        <v>535</v>
      </c>
      <c r="F291" s="163" t="s">
        <v>536</v>
      </c>
      <c r="G291" s="164" t="s">
        <v>163</v>
      </c>
      <c r="H291" s="165" t="n">
        <v>5</v>
      </c>
      <c r="I291" s="166"/>
      <c r="J291" s="167" t="n">
        <f aca="false">ROUND(I291*H291,2)</f>
        <v>0</v>
      </c>
      <c r="K291" s="163" t="s">
        <v>164</v>
      </c>
      <c r="L291" s="23"/>
      <c r="M291" s="168"/>
      <c r="N291" s="169" t="s">
        <v>40</v>
      </c>
      <c r="O291" s="60"/>
      <c r="P291" s="170" t="n">
        <f aca="false">O291*H291</f>
        <v>0</v>
      </c>
      <c r="Q291" s="170" t="n">
        <v>0</v>
      </c>
      <c r="R291" s="170" t="n">
        <f aca="false">Q291*H291</f>
        <v>0</v>
      </c>
      <c r="S291" s="170" t="n">
        <v>0</v>
      </c>
      <c r="T291" s="171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2" t="s">
        <v>221</v>
      </c>
      <c r="AT291" s="172" t="s">
        <v>132</v>
      </c>
      <c r="AU291" s="172" t="s">
        <v>137</v>
      </c>
      <c r="AY291" s="3" t="s">
        <v>130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3" t="s">
        <v>137</v>
      </c>
      <c r="BK291" s="173" t="n">
        <f aca="false">ROUND(I291*H291,2)</f>
        <v>0</v>
      </c>
      <c r="BL291" s="3" t="s">
        <v>221</v>
      </c>
      <c r="BM291" s="172" t="s">
        <v>537</v>
      </c>
    </row>
    <row r="292" s="27" customFormat="true" ht="24.15" hidden="false" customHeight="true" outlineLevel="0" collapsed="false">
      <c r="A292" s="22"/>
      <c r="B292" s="160"/>
      <c r="C292" s="193" t="s">
        <v>538</v>
      </c>
      <c r="D292" s="193" t="s">
        <v>235</v>
      </c>
      <c r="E292" s="194" t="s">
        <v>539</v>
      </c>
      <c r="F292" s="195" t="s">
        <v>540</v>
      </c>
      <c r="G292" s="196" t="s">
        <v>163</v>
      </c>
      <c r="H292" s="197" t="n">
        <v>5.25</v>
      </c>
      <c r="I292" s="198"/>
      <c r="J292" s="199" t="n">
        <f aca="false">ROUND(I292*H292,2)</f>
        <v>0</v>
      </c>
      <c r="K292" s="195" t="s">
        <v>164</v>
      </c>
      <c r="L292" s="200"/>
      <c r="M292" s="201"/>
      <c r="N292" s="202" t="s">
        <v>40</v>
      </c>
      <c r="O292" s="60"/>
      <c r="P292" s="170" t="n">
        <f aca="false">O292*H292</f>
        <v>0</v>
      </c>
      <c r="Q292" s="170" t="n">
        <v>0.00018</v>
      </c>
      <c r="R292" s="170" t="n">
        <f aca="false">Q292*H292</f>
        <v>0.000945</v>
      </c>
      <c r="S292" s="170" t="n">
        <v>0</v>
      </c>
      <c r="T292" s="171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2" t="s">
        <v>289</v>
      </c>
      <c r="AT292" s="172" t="s">
        <v>235</v>
      </c>
      <c r="AU292" s="172" t="s">
        <v>137</v>
      </c>
      <c r="AY292" s="3" t="s">
        <v>130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3" t="s">
        <v>137</v>
      </c>
      <c r="BK292" s="173" t="n">
        <f aca="false">ROUND(I292*H292,2)</f>
        <v>0</v>
      </c>
      <c r="BL292" s="3" t="s">
        <v>221</v>
      </c>
      <c r="BM292" s="172" t="s">
        <v>541</v>
      </c>
    </row>
    <row r="293" s="174" customFormat="true" ht="12.8" hidden="false" customHeight="false" outlineLevel="0" collapsed="false">
      <c r="B293" s="175"/>
      <c r="D293" s="176" t="s">
        <v>145</v>
      </c>
      <c r="F293" s="178" t="s">
        <v>542</v>
      </c>
      <c r="H293" s="179" t="n">
        <v>5.25</v>
      </c>
      <c r="I293" s="180"/>
      <c r="L293" s="175"/>
      <c r="M293" s="181"/>
      <c r="N293" s="182"/>
      <c r="O293" s="182"/>
      <c r="P293" s="182"/>
      <c r="Q293" s="182"/>
      <c r="R293" s="182"/>
      <c r="S293" s="182"/>
      <c r="T293" s="183"/>
      <c r="AT293" s="177" t="s">
        <v>145</v>
      </c>
      <c r="AU293" s="177" t="s">
        <v>137</v>
      </c>
      <c r="AV293" s="174" t="s">
        <v>137</v>
      </c>
      <c r="AW293" s="174" t="s">
        <v>2</v>
      </c>
      <c r="AX293" s="174" t="s">
        <v>79</v>
      </c>
      <c r="AY293" s="177" t="s">
        <v>130</v>
      </c>
    </row>
    <row r="294" s="27" customFormat="true" ht="24.15" hidden="false" customHeight="true" outlineLevel="0" collapsed="false">
      <c r="A294" s="22"/>
      <c r="B294" s="160"/>
      <c r="C294" s="161" t="s">
        <v>543</v>
      </c>
      <c r="D294" s="161" t="s">
        <v>132</v>
      </c>
      <c r="E294" s="162" t="s">
        <v>544</v>
      </c>
      <c r="F294" s="163" t="s">
        <v>545</v>
      </c>
      <c r="G294" s="164" t="s">
        <v>163</v>
      </c>
      <c r="H294" s="165" t="n">
        <v>20</v>
      </c>
      <c r="I294" s="166"/>
      <c r="J294" s="167" t="n">
        <f aca="false">ROUND(I294*H294,2)</f>
        <v>0</v>
      </c>
      <c r="K294" s="163" t="s">
        <v>164</v>
      </c>
      <c r="L294" s="23"/>
      <c r="M294" s="168"/>
      <c r="N294" s="169" t="s">
        <v>40</v>
      </c>
      <c r="O294" s="60"/>
      <c r="P294" s="170" t="n">
        <f aca="false">O294*H294</f>
        <v>0</v>
      </c>
      <c r="Q294" s="170" t="n">
        <v>0</v>
      </c>
      <c r="R294" s="170" t="n">
        <f aca="false">Q294*H294</f>
        <v>0</v>
      </c>
      <c r="S294" s="170" t="n">
        <v>0</v>
      </c>
      <c r="T294" s="171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2" t="s">
        <v>221</v>
      </c>
      <c r="AT294" s="172" t="s">
        <v>132</v>
      </c>
      <c r="AU294" s="172" t="s">
        <v>137</v>
      </c>
      <c r="AY294" s="3" t="s">
        <v>130</v>
      </c>
      <c r="BE294" s="173" t="n">
        <f aca="false">IF(N294="základní",J294,0)</f>
        <v>0</v>
      </c>
      <c r="BF294" s="173" t="n">
        <f aca="false">IF(N294="snížená",J294,0)</f>
        <v>0</v>
      </c>
      <c r="BG294" s="173" t="n">
        <f aca="false">IF(N294="zákl. přenesená",J294,0)</f>
        <v>0</v>
      </c>
      <c r="BH294" s="173" t="n">
        <f aca="false">IF(N294="sníž. přenesená",J294,0)</f>
        <v>0</v>
      </c>
      <c r="BI294" s="173" t="n">
        <f aca="false">IF(N294="nulová",J294,0)</f>
        <v>0</v>
      </c>
      <c r="BJ294" s="3" t="s">
        <v>137</v>
      </c>
      <c r="BK294" s="173" t="n">
        <f aca="false">ROUND(I294*H294,2)</f>
        <v>0</v>
      </c>
      <c r="BL294" s="3" t="s">
        <v>221</v>
      </c>
      <c r="BM294" s="172" t="s">
        <v>546</v>
      </c>
    </row>
    <row r="295" s="27" customFormat="true" ht="16.5" hidden="false" customHeight="true" outlineLevel="0" collapsed="false">
      <c r="A295" s="22"/>
      <c r="B295" s="160"/>
      <c r="C295" s="193" t="s">
        <v>547</v>
      </c>
      <c r="D295" s="193" t="s">
        <v>235</v>
      </c>
      <c r="E295" s="194" t="s">
        <v>548</v>
      </c>
      <c r="F295" s="195" t="s">
        <v>549</v>
      </c>
      <c r="G295" s="196" t="s">
        <v>163</v>
      </c>
      <c r="H295" s="197" t="n">
        <v>21</v>
      </c>
      <c r="I295" s="198"/>
      <c r="J295" s="199" t="n">
        <f aca="false">ROUND(I295*H295,2)</f>
        <v>0</v>
      </c>
      <c r="K295" s="195" t="s">
        <v>164</v>
      </c>
      <c r="L295" s="200"/>
      <c r="M295" s="201"/>
      <c r="N295" s="202" t="s">
        <v>40</v>
      </c>
      <c r="O295" s="60"/>
      <c r="P295" s="170" t="n">
        <f aca="false">O295*H295</f>
        <v>0</v>
      </c>
      <c r="Q295" s="170" t="n">
        <v>0.00039</v>
      </c>
      <c r="R295" s="170" t="n">
        <f aca="false">Q295*H295</f>
        <v>0.00819</v>
      </c>
      <c r="S295" s="170" t="n">
        <v>0</v>
      </c>
      <c r="T295" s="171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2" t="s">
        <v>289</v>
      </c>
      <c r="AT295" s="172" t="s">
        <v>235</v>
      </c>
      <c r="AU295" s="172" t="s">
        <v>137</v>
      </c>
      <c r="AY295" s="3" t="s">
        <v>130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3" t="s">
        <v>137</v>
      </c>
      <c r="BK295" s="173" t="n">
        <f aca="false">ROUND(I295*H295,2)</f>
        <v>0</v>
      </c>
      <c r="BL295" s="3" t="s">
        <v>221</v>
      </c>
      <c r="BM295" s="172" t="s">
        <v>550</v>
      </c>
    </row>
    <row r="296" s="174" customFormat="true" ht="12.8" hidden="false" customHeight="false" outlineLevel="0" collapsed="false">
      <c r="B296" s="175"/>
      <c r="D296" s="176" t="s">
        <v>145</v>
      </c>
      <c r="F296" s="178" t="s">
        <v>551</v>
      </c>
      <c r="H296" s="179" t="n">
        <v>21</v>
      </c>
      <c r="I296" s="180"/>
      <c r="L296" s="175"/>
      <c r="M296" s="181"/>
      <c r="N296" s="182"/>
      <c r="O296" s="182"/>
      <c r="P296" s="182"/>
      <c r="Q296" s="182"/>
      <c r="R296" s="182"/>
      <c r="S296" s="182"/>
      <c r="T296" s="183"/>
      <c r="AT296" s="177" t="s">
        <v>145</v>
      </c>
      <c r="AU296" s="177" t="s">
        <v>137</v>
      </c>
      <c r="AV296" s="174" t="s">
        <v>137</v>
      </c>
      <c r="AW296" s="174" t="s">
        <v>2</v>
      </c>
      <c r="AX296" s="174" t="s">
        <v>79</v>
      </c>
      <c r="AY296" s="177" t="s">
        <v>130</v>
      </c>
    </row>
    <row r="297" s="27" customFormat="true" ht="24.15" hidden="false" customHeight="true" outlineLevel="0" collapsed="false">
      <c r="A297" s="22"/>
      <c r="B297" s="160"/>
      <c r="C297" s="161" t="s">
        <v>552</v>
      </c>
      <c r="D297" s="161" t="s">
        <v>132</v>
      </c>
      <c r="E297" s="162" t="s">
        <v>553</v>
      </c>
      <c r="F297" s="163" t="s">
        <v>554</v>
      </c>
      <c r="G297" s="164" t="s">
        <v>163</v>
      </c>
      <c r="H297" s="165" t="n">
        <v>10</v>
      </c>
      <c r="I297" s="166"/>
      <c r="J297" s="167" t="n">
        <f aca="false">ROUND(I297*H297,2)</f>
        <v>0</v>
      </c>
      <c r="K297" s="163" t="s">
        <v>164</v>
      </c>
      <c r="L297" s="23"/>
      <c r="M297" s="168"/>
      <c r="N297" s="169" t="s">
        <v>40</v>
      </c>
      <c r="O297" s="60"/>
      <c r="P297" s="170" t="n">
        <f aca="false">O297*H297</f>
        <v>0</v>
      </c>
      <c r="Q297" s="170" t="n">
        <v>0</v>
      </c>
      <c r="R297" s="170" t="n">
        <f aca="false">Q297*H297</f>
        <v>0</v>
      </c>
      <c r="S297" s="170" t="n">
        <v>0.00017</v>
      </c>
      <c r="T297" s="171" t="n">
        <f aca="false">S297*H297</f>
        <v>0.0017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2" t="s">
        <v>221</v>
      </c>
      <c r="AT297" s="172" t="s">
        <v>132</v>
      </c>
      <c r="AU297" s="172" t="s">
        <v>137</v>
      </c>
      <c r="AY297" s="3" t="s">
        <v>130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137</v>
      </c>
      <c r="BK297" s="173" t="n">
        <f aca="false">ROUND(I297*H297,2)</f>
        <v>0</v>
      </c>
      <c r="BL297" s="3" t="s">
        <v>221</v>
      </c>
      <c r="BM297" s="172" t="s">
        <v>555</v>
      </c>
    </row>
    <row r="298" s="27" customFormat="true" ht="16.5" hidden="false" customHeight="true" outlineLevel="0" collapsed="false">
      <c r="A298" s="22"/>
      <c r="B298" s="160"/>
      <c r="C298" s="161" t="s">
        <v>556</v>
      </c>
      <c r="D298" s="161" t="s">
        <v>132</v>
      </c>
      <c r="E298" s="162" t="s">
        <v>557</v>
      </c>
      <c r="F298" s="163" t="s">
        <v>558</v>
      </c>
      <c r="G298" s="164" t="s">
        <v>153</v>
      </c>
      <c r="H298" s="165" t="n">
        <v>25</v>
      </c>
      <c r="I298" s="166"/>
      <c r="J298" s="167" t="n">
        <f aca="false">ROUND(I298*H298,2)</f>
        <v>0</v>
      </c>
      <c r="K298" s="163" t="s">
        <v>164</v>
      </c>
      <c r="L298" s="23"/>
      <c r="M298" s="168"/>
      <c r="N298" s="169" t="s">
        <v>40</v>
      </c>
      <c r="O298" s="60"/>
      <c r="P298" s="170" t="n">
        <f aca="false">O298*H298</f>
        <v>0</v>
      </c>
      <c r="Q298" s="170" t="n">
        <v>0</v>
      </c>
      <c r="R298" s="170" t="n">
        <f aca="false">Q298*H298</f>
        <v>0</v>
      </c>
      <c r="S298" s="170" t="n">
        <v>0</v>
      </c>
      <c r="T298" s="171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2" t="s">
        <v>221</v>
      </c>
      <c r="AT298" s="172" t="s">
        <v>132</v>
      </c>
      <c r="AU298" s="172" t="s">
        <v>137</v>
      </c>
      <c r="AY298" s="3" t="s">
        <v>130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137</v>
      </c>
      <c r="BK298" s="173" t="n">
        <f aca="false">ROUND(I298*H298,2)</f>
        <v>0</v>
      </c>
      <c r="BL298" s="3" t="s">
        <v>221</v>
      </c>
      <c r="BM298" s="172" t="s">
        <v>559</v>
      </c>
    </row>
    <row r="299" s="27" customFormat="true" ht="21.75" hidden="false" customHeight="true" outlineLevel="0" collapsed="false">
      <c r="A299" s="22"/>
      <c r="B299" s="160"/>
      <c r="C299" s="193" t="s">
        <v>560</v>
      </c>
      <c r="D299" s="193" t="s">
        <v>235</v>
      </c>
      <c r="E299" s="194" t="s">
        <v>561</v>
      </c>
      <c r="F299" s="195" t="s">
        <v>562</v>
      </c>
      <c r="G299" s="196" t="s">
        <v>153</v>
      </c>
      <c r="H299" s="197" t="n">
        <v>11</v>
      </c>
      <c r="I299" s="198"/>
      <c r="J299" s="199" t="n">
        <f aca="false">ROUND(I299*H299,2)</f>
        <v>0</v>
      </c>
      <c r="K299" s="195" t="s">
        <v>164</v>
      </c>
      <c r="L299" s="200"/>
      <c r="M299" s="201"/>
      <c r="N299" s="202" t="s">
        <v>40</v>
      </c>
      <c r="O299" s="60"/>
      <c r="P299" s="170" t="n">
        <f aca="false">O299*H299</f>
        <v>0</v>
      </c>
      <c r="Q299" s="170" t="n">
        <v>4E-005</v>
      </c>
      <c r="R299" s="170" t="n">
        <f aca="false">Q299*H299</f>
        <v>0.00044</v>
      </c>
      <c r="S299" s="170" t="n">
        <v>0</v>
      </c>
      <c r="T299" s="171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2" t="s">
        <v>289</v>
      </c>
      <c r="AT299" s="172" t="s">
        <v>235</v>
      </c>
      <c r="AU299" s="172" t="s">
        <v>137</v>
      </c>
      <c r="AY299" s="3" t="s">
        <v>130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3" t="s">
        <v>137</v>
      </c>
      <c r="BK299" s="173" t="n">
        <f aca="false">ROUND(I299*H299,2)</f>
        <v>0</v>
      </c>
      <c r="BL299" s="3" t="s">
        <v>221</v>
      </c>
      <c r="BM299" s="172" t="s">
        <v>563</v>
      </c>
    </row>
    <row r="300" s="27" customFormat="true" ht="24.15" hidden="false" customHeight="true" outlineLevel="0" collapsed="false">
      <c r="A300" s="22"/>
      <c r="B300" s="160"/>
      <c r="C300" s="193" t="s">
        <v>564</v>
      </c>
      <c r="D300" s="193" t="s">
        <v>235</v>
      </c>
      <c r="E300" s="194" t="s">
        <v>565</v>
      </c>
      <c r="F300" s="195" t="s">
        <v>566</v>
      </c>
      <c r="G300" s="196" t="s">
        <v>153</v>
      </c>
      <c r="H300" s="197" t="n">
        <v>9</v>
      </c>
      <c r="I300" s="198"/>
      <c r="J300" s="199" t="n">
        <f aca="false">ROUND(I300*H300,2)</f>
        <v>0</v>
      </c>
      <c r="K300" s="195" t="s">
        <v>164</v>
      </c>
      <c r="L300" s="200"/>
      <c r="M300" s="201"/>
      <c r="N300" s="202" t="s">
        <v>40</v>
      </c>
      <c r="O300" s="60"/>
      <c r="P300" s="170" t="n">
        <f aca="false">O300*H300</f>
        <v>0</v>
      </c>
      <c r="Q300" s="170" t="n">
        <v>3E-005</v>
      </c>
      <c r="R300" s="170" t="n">
        <f aca="false">Q300*H300</f>
        <v>0.00027</v>
      </c>
      <c r="S300" s="170" t="n">
        <v>0</v>
      </c>
      <c r="T300" s="171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2" t="s">
        <v>289</v>
      </c>
      <c r="AT300" s="172" t="s">
        <v>235</v>
      </c>
      <c r="AU300" s="172" t="s">
        <v>137</v>
      </c>
      <c r="AY300" s="3" t="s">
        <v>130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137</v>
      </c>
      <c r="BK300" s="173" t="n">
        <f aca="false">ROUND(I300*H300,2)</f>
        <v>0</v>
      </c>
      <c r="BL300" s="3" t="s">
        <v>221</v>
      </c>
      <c r="BM300" s="172" t="s">
        <v>567</v>
      </c>
    </row>
    <row r="301" s="27" customFormat="true" ht="24.15" hidden="false" customHeight="true" outlineLevel="0" collapsed="false">
      <c r="A301" s="22"/>
      <c r="B301" s="160"/>
      <c r="C301" s="193" t="s">
        <v>568</v>
      </c>
      <c r="D301" s="193" t="s">
        <v>235</v>
      </c>
      <c r="E301" s="194" t="s">
        <v>569</v>
      </c>
      <c r="F301" s="195" t="s">
        <v>570</v>
      </c>
      <c r="G301" s="196" t="s">
        <v>153</v>
      </c>
      <c r="H301" s="197" t="n">
        <v>5</v>
      </c>
      <c r="I301" s="198"/>
      <c r="J301" s="199" t="n">
        <f aca="false">ROUND(I301*H301,2)</f>
        <v>0</v>
      </c>
      <c r="K301" s="195" t="s">
        <v>164</v>
      </c>
      <c r="L301" s="200"/>
      <c r="M301" s="201"/>
      <c r="N301" s="202" t="s">
        <v>40</v>
      </c>
      <c r="O301" s="60"/>
      <c r="P301" s="170" t="n">
        <f aca="false">O301*H301</f>
        <v>0</v>
      </c>
      <c r="Q301" s="170" t="n">
        <v>0.00019</v>
      </c>
      <c r="R301" s="170" t="n">
        <f aca="false">Q301*H301</f>
        <v>0.00095</v>
      </c>
      <c r="S301" s="170" t="n">
        <v>0</v>
      </c>
      <c r="T301" s="171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2" t="s">
        <v>289</v>
      </c>
      <c r="AT301" s="172" t="s">
        <v>235</v>
      </c>
      <c r="AU301" s="172" t="s">
        <v>137</v>
      </c>
      <c r="AY301" s="3" t="s">
        <v>130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3" t="s">
        <v>137</v>
      </c>
      <c r="BK301" s="173" t="n">
        <f aca="false">ROUND(I301*H301,2)</f>
        <v>0</v>
      </c>
      <c r="BL301" s="3" t="s">
        <v>221</v>
      </c>
      <c r="BM301" s="172" t="s">
        <v>571</v>
      </c>
    </row>
    <row r="302" s="27" customFormat="true" ht="24.15" hidden="false" customHeight="true" outlineLevel="0" collapsed="false">
      <c r="A302" s="22"/>
      <c r="B302" s="160"/>
      <c r="C302" s="161" t="s">
        <v>572</v>
      </c>
      <c r="D302" s="161" t="s">
        <v>132</v>
      </c>
      <c r="E302" s="162" t="s">
        <v>573</v>
      </c>
      <c r="F302" s="163" t="s">
        <v>574</v>
      </c>
      <c r="G302" s="164" t="s">
        <v>163</v>
      </c>
      <c r="H302" s="165" t="n">
        <v>160</v>
      </c>
      <c r="I302" s="166"/>
      <c r="J302" s="167" t="n">
        <f aca="false">ROUND(I302*H302,2)</f>
        <v>0</v>
      </c>
      <c r="K302" s="163" t="s">
        <v>164</v>
      </c>
      <c r="L302" s="23"/>
      <c r="M302" s="168"/>
      <c r="N302" s="169" t="s">
        <v>40</v>
      </c>
      <c r="O302" s="60"/>
      <c r="P302" s="170" t="n">
        <f aca="false">O302*H302</f>
        <v>0</v>
      </c>
      <c r="Q302" s="170" t="n">
        <v>0</v>
      </c>
      <c r="R302" s="170" t="n">
        <f aca="false">Q302*H302</f>
        <v>0</v>
      </c>
      <c r="S302" s="170" t="n">
        <v>0</v>
      </c>
      <c r="T302" s="171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2" t="s">
        <v>221</v>
      </c>
      <c r="AT302" s="172" t="s">
        <v>132</v>
      </c>
      <c r="AU302" s="172" t="s">
        <v>137</v>
      </c>
      <c r="AY302" s="3" t="s">
        <v>130</v>
      </c>
      <c r="BE302" s="173" t="n">
        <f aca="false">IF(N302="základní",J302,0)</f>
        <v>0</v>
      </c>
      <c r="BF302" s="173" t="n">
        <f aca="false">IF(N302="snížená",J302,0)</f>
        <v>0</v>
      </c>
      <c r="BG302" s="173" t="n">
        <f aca="false">IF(N302="zákl. přenesená",J302,0)</f>
        <v>0</v>
      </c>
      <c r="BH302" s="173" t="n">
        <f aca="false">IF(N302="sníž. přenesená",J302,0)</f>
        <v>0</v>
      </c>
      <c r="BI302" s="173" t="n">
        <f aca="false">IF(N302="nulová",J302,0)</f>
        <v>0</v>
      </c>
      <c r="BJ302" s="3" t="s">
        <v>137</v>
      </c>
      <c r="BK302" s="173" t="n">
        <f aca="false">ROUND(I302*H302,2)</f>
        <v>0</v>
      </c>
      <c r="BL302" s="3" t="s">
        <v>221</v>
      </c>
      <c r="BM302" s="172" t="s">
        <v>575</v>
      </c>
    </row>
    <row r="303" s="27" customFormat="true" ht="24.15" hidden="false" customHeight="true" outlineLevel="0" collapsed="false">
      <c r="A303" s="22"/>
      <c r="B303" s="160"/>
      <c r="C303" s="193" t="s">
        <v>576</v>
      </c>
      <c r="D303" s="193" t="s">
        <v>235</v>
      </c>
      <c r="E303" s="194" t="s">
        <v>577</v>
      </c>
      <c r="F303" s="195" t="s">
        <v>578</v>
      </c>
      <c r="G303" s="196" t="s">
        <v>163</v>
      </c>
      <c r="H303" s="197" t="n">
        <v>80.5</v>
      </c>
      <c r="I303" s="198"/>
      <c r="J303" s="199" t="n">
        <f aca="false">ROUND(I303*H303,2)</f>
        <v>0</v>
      </c>
      <c r="K303" s="195" t="s">
        <v>164</v>
      </c>
      <c r="L303" s="200"/>
      <c r="M303" s="201"/>
      <c r="N303" s="202" t="s">
        <v>40</v>
      </c>
      <c r="O303" s="60"/>
      <c r="P303" s="170" t="n">
        <f aca="false">O303*H303</f>
        <v>0</v>
      </c>
      <c r="Q303" s="170" t="n">
        <v>0.00012</v>
      </c>
      <c r="R303" s="170" t="n">
        <f aca="false">Q303*H303</f>
        <v>0.00966</v>
      </c>
      <c r="S303" s="170" t="n">
        <v>0</v>
      </c>
      <c r="T303" s="171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2" t="s">
        <v>289</v>
      </c>
      <c r="AT303" s="172" t="s">
        <v>235</v>
      </c>
      <c r="AU303" s="172" t="s">
        <v>137</v>
      </c>
      <c r="AY303" s="3" t="s">
        <v>130</v>
      </c>
      <c r="BE303" s="173" t="n">
        <f aca="false">IF(N303="základní",J303,0)</f>
        <v>0</v>
      </c>
      <c r="BF303" s="173" t="n">
        <f aca="false">IF(N303="snížená",J303,0)</f>
        <v>0</v>
      </c>
      <c r="BG303" s="173" t="n">
        <f aca="false">IF(N303="zákl. přenesená",J303,0)</f>
        <v>0</v>
      </c>
      <c r="BH303" s="173" t="n">
        <f aca="false">IF(N303="sníž. přenesená",J303,0)</f>
        <v>0</v>
      </c>
      <c r="BI303" s="173" t="n">
        <f aca="false">IF(N303="nulová",J303,0)</f>
        <v>0</v>
      </c>
      <c r="BJ303" s="3" t="s">
        <v>137</v>
      </c>
      <c r="BK303" s="173" t="n">
        <f aca="false">ROUND(I303*H303,2)</f>
        <v>0</v>
      </c>
      <c r="BL303" s="3" t="s">
        <v>221</v>
      </c>
      <c r="BM303" s="172" t="s">
        <v>579</v>
      </c>
    </row>
    <row r="304" s="174" customFormat="true" ht="12.8" hidden="false" customHeight="false" outlineLevel="0" collapsed="false">
      <c r="B304" s="175"/>
      <c r="D304" s="176" t="s">
        <v>145</v>
      </c>
      <c r="F304" s="178" t="s">
        <v>580</v>
      </c>
      <c r="H304" s="179" t="n">
        <v>80.5</v>
      </c>
      <c r="I304" s="180"/>
      <c r="L304" s="175"/>
      <c r="M304" s="181"/>
      <c r="N304" s="182"/>
      <c r="O304" s="182"/>
      <c r="P304" s="182"/>
      <c r="Q304" s="182"/>
      <c r="R304" s="182"/>
      <c r="S304" s="182"/>
      <c r="T304" s="183"/>
      <c r="AT304" s="177" t="s">
        <v>145</v>
      </c>
      <c r="AU304" s="177" t="s">
        <v>137</v>
      </c>
      <c r="AV304" s="174" t="s">
        <v>137</v>
      </c>
      <c r="AW304" s="174" t="s">
        <v>2</v>
      </c>
      <c r="AX304" s="174" t="s">
        <v>79</v>
      </c>
      <c r="AY304" s="177" t="s">
        <v>130</v>
      </c>
    </row>
    <row r="305" s="27" customFormat="true" ht="24.15" hidden="false" customHeight="true" outlineLevel="0" collapsed="false">
      <c r="A305" s="22"/>
      <c r="B305" s="160"/>
      <c r="C305" s="193" t="s">
        <v>581</v>
      </c>
      <c r="D305" s="193" t="s">
        <v>235</v>
      </c>
      <c r="E305" s="194" t="s">
        <v>582</v>
      </c>
      <c r="F305" s="195" t="s">
        <v>583</v>
      </c>
      <c r="G305" s="196" t="s">
        <v>163</v>
      </c>
      <c r="H305" s="197" t="n">
        <v>103.5</v>
      </c>
      <c r="I305" s="198"/>
      <c r="J305" s="199" t="n">
        <f aca="false">ROUND(I305*H305,2)</f>
        <v>0</v>
      </c>
      <c r="K305" s="195" t="s">
        <v>164</v>
      </c>
      <c r="L305" s="200"/>
      <c r="M305" s="201"/>
      <c r="N305" s="202" t="s">
        <v>40</v>
      </c>
      <c r="O305" s="60"/>
      <c r="P305" s="170" t="n">
        <f aca="false">O305*H305</f>
        <v>0</v>
      </c>
      <c r="Q305" s="170" t="n">
        <v>0.00017</v>
      </c>
      <c r="R305" s="170" t="n">
        <f aca="false">Q305*H305</f>
        <v>0.017595</v>
      </c>
      <c r="S305" s="170" t="n">
        <v>0</v>
      </c>
      <c r="T305" s="171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2" t="s">
        <v>289</v>
      </c>
      <c r="AT305" s="172" t="s">
        <v>235</v>
      </c>
      <c r="AU305" s="172" t="s">
        <v>137</v>
      </c>
      <c r="AY305" s="3" t="s">
        <v>130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3" t="s">
        <v>137</v>
      </c>
      <c r="BK305" s="173" t="n">
        <f aca="false">ROUND(I305*H305,2)</f>
        <v>0</v>
      </c>
      <c r="BL305" s="3" t="s">
        <v>221</v>
      </c>
      <c r="BM305" s="172" t="s">
        <v>584</v>
      </c>
    </row>
    <row r="306" s="174" customFormat="true" ht="12.8" hidden="false" customHeight="false" outlineLevel="0" collapsed="false">
      <c r="B306" s="175"/>
      <c r="D306" s="176" t="s">
        <v>145</v>
      </c>
      <c r="F306" s="178" t="s">
        <v>585</v>
      </c>
      <c r="H306" s="179" t="n">
        <v>103.5</v>
      </c>
      <c r="I306" s="180"/>
      <c r="L306" s="175"/>
      <c r="M306" s="181"/>
      <c r="N306" s="182"/>
      <c r="O306" s="182"/>
      <c r="P306" s="182"/>
      <c r="Q306" s="182"/>
      <c r="R306" s="182"/>
      <c r="S306" s="182"/>
      <c r="T306" s="183"/>
      <c r="AT306" s="177" t="s">
        <v>145</v>
      </c>
      <c r="AU306" s="177" t="s">
        <v>137</v>
      </c>
      <c r="AV306" s="174" t="s">
        <v>137</v>
      </c>
      <c r="AW306" s="174" t="s">
        <v>2</v>
      </c>
      <c r="AX306" s="174" t="s">
        <v>79</v>
      </c>
      <c r="AY306" s="177" t="s">
        <v>130</v>
      </c>
    </row>
    <row r="307" s="27" customFormat="true" ht="44.25" hidden="false" customHeight="true" outlineLevel="0" collapsed="false">
      <c r="A307" s="22"/>
      <c r="B307" s="160"/>
      <c r="C307" s="161" t="s">
        <v>586</v>
      </c>
      <c r="D307" s="161" t="s">
        <v>132</v>
      </c>
      <c r="E307" s="162" t="s">
        <v>587</v>
      </c>
      <c r="F307" s="163" t="s">
        <v>588</v>
      </c>
      <c r="G307" s="164" t="s">
        <v>163</v>
      </c>
      <c r="H307" s="165" t="n">
        <v>100</v>
      </c>
      <c r="I307" s="166"/>
      <c r="J307" s="167" t="n">
        <f aca="false">ROUND(I307*H307,2)</f>
        <v>0</v>
      </c>
      <c r="K307" s="163" t="s">
        <v>164</v>
      </c>
      <c r="L307" s="23"/>
      <c r="M307" s="168"/>
      <c r="N307" s="169" t="s">
        <v>40</v>
      </c>
      <c r="O307" s="60"/>
      <c r="P307" s="170" t="n">
        <f aca="false">O307*H307</f>
        <v>0</v>
      </c>
      <c r="Q307" s="170" t="n">
        <v>0</v>
      </c>
      <c r="R307" s="170" t="n">
        <f aca="false">Q307*H307</f>
        <v>0</v>
      </c>
      <c r="S307" s="170" t="n">
        <v>0.00048</v>
      </c>
      <c r="T307" s="171" t="n">
        <f aca="false">S307*H307</f>
        <v>0.048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2" t="s">
        <v>221</v>
      </c>
      <c r="AT307" s="172" t="s">
        <v>132</v>
      </c>
      <c r="AU307" s="172" t="s">
        <v>137</v>
      </c>
      <c r="AY307" s="3" t="s">
        <v>130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3" t="s">
        <v>137</v>
      </c>
      <c r="BK307" s="173" t="n">
        <f aca="false">ROUND(I307*H307,2)</f>
        <v>0</v>
      </c>
      <c r="BL307" s="3" t="s">
        <v>221</v>
      </c>
      <c r="BM307" s="172" t="s">
        <v>589</v>
      </c>
    </row>
    <row r="308" s="27" customFormat="true" ht="24.15" hidden="false" customHeight="true" outlineLevel="0" collapsed="false">
      <c r="A308" s="22"/>
      <c r="B308" s="160"/>
      <c r="C308" s="161" t="s">
        <v>590</v>
      </c>
      <c r="D308" s="161" t="s">
        <v>132</v>
      </c>
      <c r="E308" s="162" t="s">
        <v>591</v>
      </c>
      <c r="F308" s="163" t="s">
        <v>592</v>
      </c>
      <c r="G308" s="164" t="s">
        <v>153</v>
      </c>
      <c r="H308" s="165" t="n">
        <v>45</v>
      </c>
      <c r="I308" s="166"/>
      <c r="J308" s="167" t="n">
        <f aca="false">ROUND(I308*H308,2)</f>
        <v>0</v>
      </c>
      <c r="K308" s="163" t="s">
        <v>164</v>
      </c>
      <c r="L308" s="23"/>
      <c r="M308" s="168"/>
      <c r="N308" s="169" t="s">
        <v>40</v>
      </c>
      <c r="O308" s="60"/>
      <c r="P308" s="170" t="n">
        <f aca="false">O308*H308</f>
        <v>0</v>
      </c>
      <c r="Q308" s="170" t="n">
        <v>0</v>
      </c>
      <c r="R308" s="170" t="n">
        <f aca="false">Q308*H308</f>
        <v>0</v>
      </c>
      <c r="S308" s="170" t="n">
        <v>0</v>
      </c>
      <c r="T308" s="171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2" t="s">
        <v>221</v>
      </c>
      <c r="AT308" s="172" t="s">
        <v>132</v>
      </c>
      <c r="AU308" s="172" t="s">
        <v>137</v>
      </c>
      <c r="AY308" s="3" t="s">
        <v>130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3" t="s">
        <v>137</v>
      </c>
      <c r="BK308" s="173" t="n">
        <f aca="false">ROUND(I308*H308,2)</f>
        <v>0</v>
      </c>
      <c r="BL308" s="3" t="s">
        <v>221</v>
      </c>
      <c r="BM308" s="172" t="s">
        <v>593</v>
      </c>
    </row>
    <row r="309" s="27" customFormat="true" ht="33" hidden="false" customHeight="true" outlineLevel="0" collapsed="false">
      <c r="A309" s="22"/>
      <c r="B309" s="160"/>
      <c r="C309" s="161" t="s">
        <v>594</v>
      </c>
      <c r="D309" s="161" t="s">
        <v>132</v>
      </c>
      <c r="E309" s="162" t="s">
        <v>595</v>
      </c>
      <c r="F309" s="163" t="s">
        <v>596</v>
      </c>
      <c r="G309" s="164" t="s">
        <v>135</v>
      </c>
      <c r="H309" s="165" t="n">
        <v>1</v>
      </c>
      <c r="I309" s="166"/>
      <c r="J309" s="167" t="n">
        <f aca="false">ROUND(I309*H309,2)</f>
        <v>0</v>
      </c>
      <c r="K309" s="163"/>
      <c r="L309" s="23"/>
      <c r="M309" s="168"/>
      <c r="N309" s="169" t="s">
        <v>40</v>
      </c>
      <c r="O309" s="60"/>
      <c r="P309" s="170" t="n">
        <f aca="false">O309*H309</f>
        <v>0</v>
      </c>
      <c r="Q309" s="170" t="n">
        <v>0</v>
      </c>
      <c r="R309" s="170" t="n">
        <f aca="false">Q309*H309</f>
        <v>0</v>
      </c>
      <c r="S309" s="170" t="n">
        <v>0</v>
      </c>
      <c r="T309" s="171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2" t="s">
        <v>221</v>
      </c>
      <c r="AT309" s="172" t="s">
        <v>132</v>
      </c>
      <c r="AU309" s="172" t="s">
        <v>137</v>
      </c>
      <c r="AY309" s="3" t="s">
        <v>130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3" t="s">
        <v>137</v>
      </c>
      <c r="BK309" s="173" t="n">
        <f aca="false">ROUND(I309*H309,2)</f>
        <v>0</v>
      </c>
      <c r="BL309" s="3" t="s">
        <v>221</v>
      </c>
      <c r="BM309" s="172" t="s">
        <v>597</v>
      </c>
    </row>
    <row r="310" s="27" customFormat="true" ht="16.5" hidden="false" customHeight="true" outlineLevel="0" collapsed="false">
      <c r="A310" s="22"/>
      <c r="B310" s="160"/>
      <c r="C310" s="204" t="s">
        <v>598</v>
      </c>
      <c r="D310" s="204" t="s">
        <v>132</v>
      </c>
      <c r="E310" s="205" t="s">
        <v>599</v>
      </c>
      <c r="F310" s="206" t="s">
        <v>600</v>
      </c>
      <c r="G310" s="164" t="s">
        <v>135</v>
      </c>
      <c r="H310" s="165" t="n">
        <v>1</v>
      </c>
      <c r="I310" s="166"/>
      <c r="J310" s="167" t="n">
        <f aca="false">ROUND(I310*H310,2)</f>
        <v>0</v>
      </c>
      <c r="K310" s="163"/>
      <c r="L310" s="23"/>
      <c r="M310" s="168"/>
      <c r="N310" s="169" t="s">
        <v>40</v>
      </c>
      <c r="O310" s="60"/>
      <c r="P310" s="170" t="n">
        <f aca="false">O310*H310</f>
        <v>0</v>
      </c>
      <c r="Q310" s="170" t="n">
        <v>0</v>
      </c>
      <c r="R310" s="170" t="n">
        <f aca="false">Q310*H310</f>
        <v>0</v>
      </c>
      <c r="S310" s="170" t="n">
        <v>0</v>
      </c>
      <c r="T310" s="171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2" t="s">
        <v>221</v>
      </c>
      <c r="AT310" s="172" t="s">
        <v>132</v>
      </c>
      <c r="AU310" s="172" t="s">
        <v>137</v>
      </c>
      <c r="AY310" s="3" t="s">
        <v>130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137</v>
      </c>
      <c r="BK310" s="173" t="n">
        <f aca="false">ROUND(I310*H310,2)</f>
        <v>0</v>
      </c>
      <c r="BL310" s="3" t="s">
        <v>221</v>
      </c>
      <c r="BM310" s="172" t="s">
        <v>601</v>
      </c>
    </row>
    <row r="311" s="27" customFormat="true" ht="24.15" hidden="false" customHeight="true" outlineLevel="0" collapsed="false">
      <c r="A311" s="22"/>
      <c r="B311" s="160"/>
      <c r="C311" s="204" t="s">
        <v>602</v>
      </c>
      <c r="D311" s="204" t="s">
        <v>132</v>
      </c>
      <c r="E311" s="205" t="s">
        <v>603</v>
      </c>
      <c r="F311" s="206" t="s">
        <v>604</v>
      </c>
      <c r="G311" s="164" t="s">
        <v>153</v>
      </c>
      <c r="H311" s="165" t="n">
        <v>3</v>
      </c>
      <c r="I311" s="166"/>
      <c r="J311" s="167" t="n">
        <f aca="false">ROUND(I311*H311,2)</f>
        <v>0</v>
      </c>
      <c r="K311" s="163" t="s">
        <v>164</v>
      </c>
      <c r="L311" s="23"/>
      <c r="M311" s="168"/>
      <c r="N311" s="169" t="s">
        <v>40</v>
      </c>
      <c r="O311" s="60"/>
      <c r="P311" s="170" t="n">
        <f aca="false">O311*H311</f>
        <v>0</v>
      </c>
      <c r="Q311" s="170" t="n">
        <v>0</v>
      </c>
      <c r="R311" s="170" t="n">
        <f aca="false">Q311*H311</f>
        <v>0</v>
      </c>
      <c r="S311" s="170" t="n">
        <v>0</v>
      </c>
      <c r="T311" s="171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2" t="s">
        <v>221</v>
      </c>
      <c r="AT311" s="172" t="s">
        <v>132</v>
      </c>
      <c r="AU311" s="172" t="s">
        <v>137</v>
      </c>
      <c r="AY311" s="3" t="s">
        <v>130</v>
      </c>
      <c r="BE311" s="173" t="n">
        <f aca="false">IF(N311="základní",J311,0)</f>
        <v>0</v>
      </c>
      <c r="BF311" s="173" t="n">
        <f aca="false">IF(N311="snížená",J311,0)</f>
        <v>0</v>
      </c>
      <c r="BG311" s="173" t="n">
        <f aca="false">IF(N311="zákl. přenesená",J311,0)</f>
        <v>0</v>
      </c>
      <c r="BH311" s="173" t="n">
        <f aca="false">IF(N311="sníž. přenesená",J311,0)</f>
        <v>0</v>
      </c>
      <c r="BI311" s="173" t="n">
        <f aca="false">IF(N311="nulová",J311,0)</f>
        <v>0</v>
      </c>
      <c r="BJ311" s="3" t="s">
        <v>137</v>
      </c>
      <c r="BK311" s="173" t="n">
        <f aca="false">ROUND(I311*H311,2)</f>
        <v>0</v>
      </c>
      <c r="BL311" s="3" t="s">
        <v>221</v>
      </c>
      <c r="BM311" s="172" t="s">
        <v>605</v>
      </c>
    </row>
    <row r="312" s="27" customFormat="true" ht="24.15" hidden="false" customHeight="true" outlineLevel="0" collapsed="false">
      <c r="A312" s="22"/>
      <c r="B312" s="160"/>
      <c r="C312" s="207" t="s">
        <v>606</v>
      </c>
      <c r="D312" s="207" t="s">
        <v>235</v>
      </c>
      <c r="E312" s="208" t="s">
        <v>607</v>
      </c>
      <c r="F312" s="209" t="s">
        <v>608</v>
      </c>
      <c r="G312" s="196" t="s">
        <v>153</v>
      </c>
      <c r="H312" s="197" t="n">
        <v>3</v>
      </c>
      <c r="I312" s="198"/>
      <c r="J312" s="199" t="n">
        <f aca="false">ROUND(I312*H312,2)</f>
        <v>0</v>
      </c>
      <c r="K312" s="195" t="s">
        <v>164</v>
      </c>
      <c r="L312" s="200"/>
      <c r="M312" s="201"/>
      <c r="N312" s="202" t="s">
        <v>40</v>
      </c>
      <c r="O312" s="60"/>
      <c r="P312" s="170" t="n">
        <f aca="false">O312*H312</f>
        <v>0</v>
      </c>
      <c r="Q312" s="170" t="n">
        <v>0.00012</v>
      </c>
      <c r="R312" s="170" t="n">
        <f aca="false">Q312*H312</f>
        <v>0.00036</v>
      </c>
      <c r="S312" s="170" t="n">
        <v>0</v>
      </c>
      <c r="T312" s="171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289</v>
      </c>
      <c r="AT312" s="172" t="s">
        <v>235</v>
      </c>
      <c r="AU312" s="172" t="s">
        <v>137</v>
      </c>
      <c r="AY312" s="3" t="s">
        <v>130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137</v>
      </c>
      <c r="BK312" s="173" t="n">
        <f aca="false">ROUND(I312*H312,2)</f>
        <v>0</v>
      </c>
      <c r="BL312" s="3" t="s">
        <v>221</v>
      </c>
      <c r="BM312" s="172" t="s">
        <v>609</v>
      </c>
    </row>
    <row r="313" s="27" customFormat="true" ht="24.15" hidden="false" customHeight="true" outlineLevel="0" collapsed="false">
      <c r="A313" s="22"/>
      <c r="B313" s="160"/>
      <c r="C313" s="204" t="s">
        <v>610</v>
      </c>
      <c r="D313" s="204" t="s">
        <v>132</v>
      </c>
      <c r="E313" s="205" t="s">
        <v>611</v>
      </c>
      <c r="F313" s="206" t="s">
        <v>612</v>
      </c>
      <c r="G313" s="164" t="s">
        <v>153</v>
      </c>
      <c r="H313" s="165" t="n">
        <v>2</v>
      </c>
      <c r="I313" s="166"/>
      <c r="J313" s="167" t="n">
        <f aca="false">ROUND(I313*H313,2)</f>
        <v>0</v>
      </c>
      <c r="K313" s="163" t="s">
        <v>164</v>
      </c>
      <c r="L313" s="23"/>
      <c r="M313" s="168"/>
      <c r="N313" s="169" t="s">
        <v>40</v>
      </c>
      <c r="O313" s="60"/>
      <c r="P313" s="170" t="n">
        <f aca="false">O313*H313</f>
        <v>0</v>
      </c>
      <c r="Q313" s="170" t="n">
        <v>0</v>
      </c>
      <c r="R313" s="170" t="n">
        <f aca="false">Q313*H313</f>
        <v>0</v>
      </c>
      <c r="S313" s="170" t="n">
        <v>0</v>
      </c>
      <c r="T313" s="171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2" t="s">
        <v>221</v>
      </c>
      <c r="AT313" s="172" t="s">
        <v>132</v>
      </c>
      <c r="AU313" s="172" t="s">
        <v>137</v>
      </c>
      <c r="AY313" s="3" t="s">
        <v>130</v>
      </c>
      <c r="BE313" s="173" t="n">
        <f aca="false">IF(N313="základní",J313,0)</f>
        <v>0</v>
      </c>
      <c r="BF313" s="173" t="n">
        <f aca="false">IF(N313="snížená",J313,0)</f>
        <v>0</v>
      </c>
      <c r="BG313" s="173" t="n">
        <f aca="false">IF(N313="zákl. přenesená",J313,0)</f>
        <v>0</v>
      </c>
      <c r="BH313" s="173" t="n">
        <f aca="false">IF(N313="sníž. přenesená",J313,0)</f>
        <v>0</v>
      </c>
      <c r="BI313" s="173" t="n">
        <f aca="false">IF(N313="nulová",J313,0)</f>
        <v>0</v>
      </c>
      <c r="BJ313" s="3" t="s">
        <v>137</v>
      </c>
      <c r="BK313" s="173" t="n">
        <f aca="false">ROUND(I313*H313,2)</f>
        <v>0</v>
      </c>
      <c r="BL313" s="3" t="s">
        <v>221</v>
      </c>
      <c r="BM313" s="172" t="s">
        <v>613</v>
      </c>
    </row>
    <row r="314" s="27" customFormat="true" ht="24.15" hidden="false" customHeight="true" outlineLevel="0" collapsed="false">
      <c r="A314" s="22"/>
      <c r="B314" s="160"/>
      <c r="C314" s="207" t="s">
        <v>614</v>
      </c>
      <c r="D314" s="207" t="s">
        <v>235</v>
      </c>
      <c r="E314" s="208" t="s">
        <v>615</v>
      </c>
      <c r="F314" s="209" t="s">
        <v>616</v>
      </c>
      <c r="G314" s="196" t="s">
        <v>153</v>
      </c>
      <c r="H314" s="197" t="n">
        <v>2</v>
      </c>
      <c r="I314" s="198"/>
      <c r="J314" s="199" t="n">
        <f aca="false">ROUND(I314*H314,2)</f>
        <v>0</v>
      </c>
      <c r="K314" s="195" t="s">
        <v>164</v>
      </c>
      <c r="L314" s="200"/>
      <c r="M314" s="201"/>
      <c r="N314" s="202" t="s">
        <v>40</v>
      </c>
      <c r="O314" s="60"/>
      <c r="P314" s="170" t="n">
        <f aca="false">O314*H314</f>
        <v>0</v>
      </c>
      <c r="Q314" s="170" t="n">
        <v>0.00014</v>
      </c>
      <c r="R314" s="170" t="n">
        <f aca="false">Q314*H314</f>
        <v>0.00028</v>
      </c>
      <c r="S314" s="170" t="n">
        <v>0</v>
      </c>
      <c r="T314" s="171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2" t="s">
        <v>289</v>
      </c>
      <c r="AT314" s="172" t="s">
        <v>235</v>
      </c>
      <c r="AU314" s="172" t="s">
        <v>137</v>
      </c>
      <c r="AY314" s="3" t="s">
        <v>130</v>
      </c>
      <c r="BE314" s="173" t="n">
        <f aca="false">IF(N314="základní",J314,0)</f>
        <v>0</v>
      </c>
      <c r="BF314" s="173" t="n">
        <f aca="false">IF(N314="snížená",J314,0)</f>
        <v>0</v>
      </c>
      <c r="BG314" s="173" t="n">
        <f aca="false">IF(N314="zákl. přenesená",J314,0)</f>
        <v>0</v>
      </c>
      <c r="BH314" s="173" t="n">
        <f aca="false">IF(N314="sníž. přenesená",J314,0)</f>
        <v>0</v>
      </c>
      <c r="BI314" s="173" t="n">
        <f aca="false">IF(N314="nulová",J314,0)</f>
        <v>0</v>
      </c>
      <c r="BJ314" s="3" t="s">
        <v>137</v>
      </c>
      <c r="BK314" s="173" t="n">
        <f aca="false">ROUND(I314*H314,2)</f>
        <v>0</v>
      </c>
      <c r="BL314" s="3" t="s">
        <v>221</v>
      </c>
      <c r="BM314" s="172" t="s">
        <v>617</v>
      </c>
    </row>
    <row r="315" s="27" customFormat="true" ht="33" hidden="false" customHeight="true" outlineLevel="0" collapsed="false">
      <c r="A315" s="22"/>
      <c r="B315" s="160"/>
      <c r="C315" s="204" t="s">
        <v>618</v>
      </c>
      <c r="D315" s="204" t="s">
        <v>132</v>
      </c>
      <c r="E315" s="205" t="s">
        <v>619</v>
      </c>
      <c r="F315" s="206" t="s">
        <v>620</v>
      </c>
      <c r="G315" s="164" t="s">
        <v>153</v>
      </c>
      <c r="H315" s="165" t="n">
        <v>5</v>
      </c>
      <c r="I315" s="166"/>
      <c r="J315" s="167" t="n">
        <f aca="false">ROUND(I315*H315,2)</f>
        <v>0</v>
      </c>
      <c r="K315" s="163" t="s">
        <v>164</v>
      </c>
      <c r="L315" s="23"/>
      <c r="M315" s="168"/>
      <c r="N315" s="169" t="s">
        <v>40</v>
      </c>
      <c r="O315" s="60"/>
      <c r="P315" s="170" t="n">
        <f aca="false">O315*H315</f>
        <v>0</v>
      </c>
      <c r="Q315" s="170" t="n">
        <v>0</v>
      </c>
      <c r="R315" s="170" t="n">
        <f aca="false">Q315*H315</f>
        <v>0</v>
      </c>
      <c r="S315" s="170" t="n">
        <v>4.8E-005</v>
      </c>
      <c r="T315" s="171" t="n">
        <f aca="false">S315*H315</f>
        <v>0.00024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2" t="s">
        <v>221</v>
      </c>
      <c r="AT315" s="172" t="s">
        <v>132</v>
      </c>
      <c r="AU315" s="172" t="s">
        <v>137</v>
      </c>
      <c r="AY315" s="3" t="s">
        <v>130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3" t="s">
        <v>137</v>
      </c>
      <c r="BK315" s="173" t="n">
        <f aca="false">ROUND(I315*H315,2)</f>
        <v>0</v>
      </c>
      <c r="BL315" s="3" t="s">
        <v>221</v>
      </c>
      <c r="BM315" s="172" t="s">
        <v>621</v>
      </c>
    </row>
    <row r="316" s="27" customFormat="true" ht="24.15" hidden="false" customHeight="true" outlineLevel="0" collapsed="false">
      <c r="A316" s="22"/>
      <c r="B316" s="160"/>
      <c r="C316" s="204" t="s">
        <v>622</v>
      </c>
      <c r="D316" s="204" t="s">
        <v>132</v>
      </c>
      <c r="E316" s="205" t="s">
        <v>623</v>
      </c>
      <c r="F316" s="206" t="s">
        <v>624</v>
      </c>
      <c r="G316" s="164" t="s">
        <v>153</v>
      </c>
      <c r="H316" s="165" t="n">
        <v>3</v>
      </c>
      <c r="I316" s="166"/>
      <c r="J316" s="167" t="n">
        <f aca="false">ROUND(I316*H316,2)</f>
        <v>0</v>
      </c>
      <c r="K316" s="163" t="s">
        <v>164</v>
      </c>
      <c r="L316" s="23"/>
      <c r="M316" s="168"/>
      <c r="N316" s="169" t="s">
        <v>40</v>
      </c>
      <c r="O316" s="60"/>
      <c r="P316" s="170" t="n">
        <f aca="false">O316*H316</f>
        <v>0</v>
      </c>
      <c r="Q316" s="170" t="n">
        <v>0</v>
      </c>
      <c r="R316" s="170" t="n">
        <f aca="false">Q316*H316</f>
        <v>0</v>
      </c>
      <c r="S316" s="170" t="n">
        <v>0</v>
      </c>
      <c r="T316" s="171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2" t="s">
        <v>221</v>
      </c>
      <c r="AT316" s="172" t="s">
        <v>132</v>
      </c>
      <c r="AU316" s="172" t="s">
        <v>137</v>
      </c>
      <c r="AY316" s="3" t="s">
        <v>130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137</v>
      </c>
      <c r="BK316" s="173" t="n">
        <f aca="false">ROUND(I316*H316,2)</f>
        <v>0</v>
      </c>
      <c r="BL316" s="3" t="s">
        <v>221</v>
      </c>
      <c r="BM316" s="172" t="s">
        <v>625</v>
      </c>
    </row>
    <row r="317" s="27" customFormat="true" ht="24.15" hidden="false" customHeight="true" outlineLevel="0" collapsed="false">
      <c r="A317" s="22"/>
      <c r="B317" s="160"/>
      <c r="C317" s="207" t="s">
        <v>626</v>
      </c>
      <c r="D317" s="207" t="s">
        <v>235</v>
      </c>
      <c r="E317" s="208" t="s">
        <v>627</v>
      </c>
      <c r="F317" s="209" t="s">
        <v>628</v>
      </c>
      <c r="G317" s="196" t="s">
        <v>153</v>
      </c>
      <c r="H317" s="197" t="n">
        <v>3</v>
      </c>
      <c r="I317" s="198"/>
      <c r="J317" s="199" t="n">
        <f aca="false">ROUND(I317*H317,2)</f>
        <v>0</v>
      </c>
      <c r="K317" s="195" t="s">
        <v>164</v>
      </c>
      <c r="L317" s="200"/>
      <c r="M317" s="201"/>
      <c r="N317" s="202" t="s">
        <v>40</v>
      </c>
      <c r="O317" s="60"/>
      <c r="P317" s="170" t="n">
        <f aca="false">O317*H317</f>
        <v>0</v>
      </c>
      <c r="Q317" s="170" t="n">
        <v>6E-005</v>
      </c>
      <c r="R317" s="170" t="n">
        <f aca="false">Q317*H317</f>
        <v>0.00018</v>
      </c>
      <c r="S317" s="170" t="n">
        <v>0</v>
      </c>
      <c r="T317" s="171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2" t="s">
        <v>289</v>
      </c>
      <c r="AT317" s="172" t="s">
        <v>235</v>
      </c>
      <c r="AU317" s="172" t="s">
        <v>137</v>
      </c>
      <c r="AY317" s="3" t="s">
        <v>130</v>
      </c>
      <c r="BE317" s="173" t="n">
        <f aca="false">IF(N317="základní",J317,0)</f>
        <v>0</v>
      </c>
      <c r="BF317" s="173" t="n">
        <f aca="false">IF(N317="snížená",J317,0)</f>
        <v>0</v>
      </c>
      <c r="BG317" s="173" t="n">
        <f aca="false">IF(N317="zákl. přenesená",J317,0)</f>
        <v>0</v>
      </c>
      <c r="BH317" s="173" t="n">
        <f aca="false">IF(N317="sníž. přenesená",J317,0)</f>
        <v>0</v>
      </c>
      <c r="BI317" s="173" t="n">
        <f aca="false">IF(N317="nulová",J317,0)</f>
        <v>0</v>
      </c>
      <c r="BJ317" s="3" t="s">
        <v>137</v>
      </c>
      <c r="BK317" s="173" t="n">
        <f aca="false">ROUND(I317*H317,2)</f>
        <v>0</v>
      </c>
      <c r="BL317" s="3" t="s">
        <v>221</v>
      </c>
      <c r="BM317" s="172" t="s">
        <v>629</v>
      </c>
    </row>
    <row r="318" s="27" customFormat="true" ht="33" hidden="false" customHeight="true" outlineLevel="0" collapsed="false">
      <c r="A318" s="22"/>
      <c r="B318" s="160"/>
      <c r="C318" s="204" t="s">
        <v>630</v>
      </c>
      <c r="D318" s="204" t="s">
        <v>132</v>
      </c>
      <c r="E318" s="205" t="s">
        <v>631</v>
      </c>
      <c r="F318" s="206" t="s">
        <v>632</v>
      </c>
      <c r="G318" s="164" t="s">
        <v>153</v>
      </c>
      <c r="H318" s="165" t="n">
        <v>6</v>
      </c>
      <c r="I318" s="166"/>
      <c r="J318" s="167" t="n">
        <f aca="false">ROUND(I318*H318,2)</f>
        <v>0</v>
      </c>
      <c r="K318" s="163" t="s">
        <v>164</v>
      </c>
      <c r="L318" s="23"/>
      <c r="M318" s="168"/>
      <c r="N318" s="169" t="s">
        <v>40</v>
      </c>
      <c r="O318" s="60"/>
      <c r="P318" s="170" t="n">
        <f aca="false">O318*H318</f>
        <v>0</v>
      </c>
      <c r="Q318" s="170" t="n">
        <v>0</v>
      </c>
      <c r="R318" s="170" t="n">
        <f aca="false">Q318*H318</f>
        <v>0</v>
      </c>
      <c r="S318" s="170" t="n">
        <v>0</v>
      </c>
      <c r="T318" s="171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221</v>
      </c>
      <c r="AT318" s="172" t="s">
        <v>132</v>
      </c>
      <c r="AU318" s="172" t="s">
        <v>137</v>
      </c>
      <c r="AY318" s="3" t="s">
        <v>130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137</v>
      </c>
      <c r="BK318" s="173" t="n">
        <f aca="false">ROUND(I318*H318,2)</f>
        <v>0</v>
      </c>
      <c r="BL318" s="3" t="s">
        <v>221</v>
      </c>
      <c r="BM318" s="172" t="s">
        <v>633</v>
      </c>
    </row>
    <row r="319" s="27" customFormat="true" ht="16.5" hidden="false" customHeight="true" outlineLevel="0" collapsed="false">
      <c r="A319" s="22"/>
      <c r="B319" s="160"/>
      <c r="C319" s="207" t="s">
        <v>634</v>
      </c>
      <c r="D319" s="207" t="s">
        <v>235</v>
      </c>
      <c r="E319" s="208" t="s">
        <v>635</v>
      </c>
      <c r="F319" s="209" t="s">
        <v>636</v>
      </c>
      <c r="G319" s="196" t="s">
        <v>153</v>
      </c>
      <c r="H319" s="197" t="n">
        <v>6</v>
      </c>
      <c r="I319" s="198"/>
      <c r="J319" s="199" t="n">
        <f aca="false">ROUND(I319*H319,2)</f>
        <v>0</v>
      </c>
      <c r="K319" s="195" t="s">
        <v>164</v>
      </c>
      <c r="L319" s="200"/>
      <c r="M319" s="201"/>
      <c r="N319" s="202" t="s">
        <v>40</v>
      </c>
      <c r="O319" s="60"/>
      <c r="P319" s="170" t="n">
        <f aca="false">O319*H319</f>
        <v>0</v>
      </c>
      <c r="Q319" s="170" t="n">
        <v>0.0001</v>
      </c>
      <c r="R319" s="170" t="n">
        <f aca="false">Q319*H319</f>
        <v>0.0006</v>
      </c>
      <c r="S319" s="170" t="n">
        <v>0</v>
      </c>
      <c r="T319" s="171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2" t="s">
        <v>289</v>
      </c>
      <c r="AT319" s="172" t="s">
        <v>235</v>
      </c>
      <c r="AU319" s="172" t="s">
        <v>137</v>
      </c>
      <c r="AY319" s="3" t="s">
        <v>130</v>
      </c>
      <c r="BE319" s="173" t="n">
        <f aca="false">IF(N319="základní",J319,0)</f>
        <v>0</v>
      </c>
      <c r="BF319" s="173" t="n">
        <f aca="false">IF(N319="snížená",J319,0)</f>
        <v>0</v>
      </c>
      <c r="BG319" s="173" t="n">
        <f aca="false">IF(N319="zákl. přenesená",J319,0)</f>
        <v>0</v>
      </c>
      <c r="BH319" s="173" t="n">
        <f aca="false">IF(N319="sníž. přenesená",J319,0)</f>
        <v>0</v>
      </c>
      <c r="BI319" s="173" t="n">
        <f aca="false">IF(N319="nulová",J319,0)</f>
        <v>0</v>
      </c>
      <c r="BJ319" s="3" t="s">
        <v>137</v>
      </c>
      <c r="BK319" s="173" t="n">
        <f aca="false">ROUND(I319*H319,2)</f>
        <v>0</v>
      </c>
      <c r="BL319" s="3" t="s">
        <v>221</v>
      </c>
      <c r="BM319" s="172" t="s">
        <v>637</v>
      </c>
    </row>
    <row r="320" s="27" customFormat="true" ht="37.8" hidden="false" customHeight="true" outlineLevel="0" collapsed="false">
      <c r="A320" s="22"/>
      <c r="B320" s="160"/>
      <c r="C320" s="204" t="s">
        <v>638</v>
      </c>
      <c r="D320" s="204" t="s">
        <v>132</v>
      </c>
      <c r="E320" s="205" t="s">
        <v>639</v>
      </c>
      <c r="F320" s="206" t="s">
        <v>640</v>
      </c>
      <c r="G320" s="164" t="s">
        <v>153</v>
      </c>
      <c r="H320" s="165" t="n">
        <v>9</v>
      </c>
      <c r="I320" s="166"/>
      <c r="J320" s="167" t="n">
        <f aca="false">ROUND(I320*H320,2)</f>
        <v>0</v>
      </c>
      <c r="K320" s="163" t="s">
        <v>164</v>
      </c>
      <c r="L320" s="23"/>
      <c r="M320" s="168"/>
      <c r="N320" s="169" t="s">
        <v>40</v>
      </c>
      <c r="O320" s="60"/>
      <c r="P320" s="170" t="n">
        <f aca="false">O320*H320</f>
        <v>0</v>
      </c>
      <c r="Q320" s="170" t="n">
        <v>0</v>
      </c>
      <c r="R320" s="170" t="n">
        <f aca="false">Q320*H320</f>
        <v>0</v>
      </c>
      <c r="S320" s="170" t="n">
        <v>4.8E-005</v>
      </c>
      <c r="T320" s="171" t="n">
        <f aca="false">S320*H320</f>
        <v>0.000432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72" t="s">
        <v>221</v>
      </c>
      <c r="AT320" s="172" t="s">
        <v>132</v>
      </c>
      <c r="AU320" s="172" t="s">
        <v>137</v>
      </c>
      <c r="AY320" s="3" t="s">
        <v>130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3" t="s">
        <v>137</v>
      </c>
      <c r="BK320" s="173" t="n">
        <f aca="false">ROUND(I320*H320,2)</f>
        <v>0</v>
      </c>
      <c r="BL320" s="3" t="s">
        <v>221</v>
      </c>
      <c r="BM320" s="172" t="s">
        <v>641</v>
      </c>
    </row>
    <row r="321" s="27" customFormat="true" ht="21.75" hidden="false" customHeight="true" outlineLevel="0" collapsed="false">
      <c r="A321" s="22"/>
      <c r="B321" s="160"/>
      <c r="C321" s="204" t="s">
        <v>642</v>
      </c>
      <c r="D321" s="204" t="s">
        <v>132</v>
      </c>
      <c r="E321" s="205" t="s">
        <v>643</v>
      </c>
      <c r="F321" s="206" t="s">
        <v>644</v>
      </c>
      <c r="G321" s="164" t="s">
        <v>153</v>
      </c>
      <c r="H321" s="165" t="n">
        <v>1</v>
      </c>
      <c r="I321" s="166"/>
      <c r="J321" s="167" t="n">
        <f aca="false">ROUND(I321*H321,2)</f>
        <v>0</v>
      </c>
      <c r="K321" s="163" t="s">
        <v>164</v>
      </c>
      <c r="L321" s="23"/>
      <c r="M321" s="168"/>
      <c r="N321" s="169" t="s">
        <v>40</v>
      </c>
      <c r="O321" s="60"/>
      <c r="P321" s="170" t="n">
        <f aca="false">O321*H321</f>
        <v>0</v>
      </c>
      <c r="Q321" s="170" t="n">
        <v>0</v>
      </c>
      <c r="R321" s="170" t="n">
        <f aca="false">Q321*H321</f>
        <v>0</v>
      </c>
      <c r="S321" s="170" t="n">
        <v>0</v>
      </c>
      <c r="T321" s="171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2" t="s">
        <v>221</v>
      </c>
      <c r="AT321" s="172" t="s">
        <v>132</v>
      </c>
      <c r="AU321" s="172" t="s">
        <v>137</v>
      </c>
      <c r="AY321" s="3" t="s">
        <v>130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3" t="s">
        <v>137</v>
      </c>
      <c r="BK321" s="173" t="n">
        <f aca="false">ROUND(I321*H321,2)</f>
        <v>0</v>
      </c>
      <c r="BL321" s="3" t="s">
        <v>221</v>
      </c>
      <c r="BM321" s="172" t="s">
        <v>645</v>
      </c>
    </row>
    <row r="322" s="27" customFormat="true" ht="21.75" hidden="false" customHeight="true" outlineLevel="0" collapsed="false">
      <c r="A322" s="22"/>
      <c r="B322" s="160"/>
      <c r="C322" s="207" t="s">
        <v>646</v>
      </c>
      <c r="D322" s="207" t="s">
        <v>235</v>
      </c>
      <c r="E322" s="208" t="s">
        <v>647</v>
      </c>
      <c r="F322" s="209" t="s">
        <v>648</v>
      </c>
      <c r="G322" s="196" t="s">
        <v>153</v>
      </c>
      <c r="H322" s="197" t="n">
        <v>1</v>
      </c>
      <c r="I322" s="198"/>
      <c r="J322" s="199" t="n">
        <f aca="false">ROUND(I322*H322,2)</f>
        <v>0</v>
      </c>
      <c r="K322" s="195" t="s">
        <v>164</v>
      </c>
      <c r="L322" s="200"/>
      <c r="M322" s="201"/>
      <c r="N322" s="202" t="s">
        <v>40</v>
      </c>
      <c r="O322" s="60"/>
      <c r="P322" s="170" t="n">
        <f aca="false">O322*H322</f>
        <v>0</v>
      </c>
      <c r="Q322" s="170" t="n">
        <v>1E-005</v>
      </c>
      <c r="R322" s="170" t="n">
        <f aca="false">Q322*H322</f>
        <v>1E-005</v>
      </c>
      <c r="S322" s="170" t="n">
        <v>0</v>
      </c>
      <c r="T322" s="171" t="n">
        <f aca="false">S322*H322</f>
        <v>0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2" t="s">
        <v>289</v>
      </c>
      <c r="AT322" s="172" t="s">
        <v>235</v>
      </c>
      <c r="AU322" s="172" t="s">
        <v>137</v>
      </c>
      <c r="AY322" s="3" t="s">
        <v>130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3" t="s">
        <v>137</v>
      </c>
      <c r="BK322" s="173" t="n">
        <f aca="false">ROUND(I322*H322,2)</f>
        <v>0</v>
      </c>
      <c r="BL322" s="3" t="s">
        <v>221</v>
      </c>
      <c r="BM322" s="172" t="s">
        <v>649</v>
      </c>
    </row>
    <row r="323" s="27" customFormat="true" ht="16.5" hidden="false" customHeight="true" outlineLevel="0" collapsed="false">
      <c r="A323" s="22"/>
      <c r="B323" s="160"/>
      <c r="C323" s="207" t="s">
        <v>650</v>
      </c>
      <c r="D323" s="207" t="s">
        <v>235</v>
      </c>
      <c r="E323" s="208" t="s">
        <v>651</v>
      </c>
      <c r="F323" s="209" t="s">
        <v>652</v>
      </c>
      <c r="G323" s="196" t="s">
        <v>153</v>
      </c>
      <c r="H323" s="197" t="n">
        <v>1</v>
      </c>
      <c r="I323" s="198"/>
      <c r="J323" s="199" t="n">
        <f aca="false">ROUND(I323*H323,2)</f>
        <v>0</v>
      </c>
      <c r="K323" s="195" t="s">
        <v>164</v>
      </c>
      <c r="L323" s="200"/>
      <c r="M323" s="201"/>
      <c r="N323" s="202" t="s">
        <v>40</v>
      </c>
      <c r="O323" s="60"/>
      <c r="P323" s="170" t="n">
        <f aca="false">O323*H323</f>
        <v>0</v>
      </c>
      <c r="Q323" s="170" t="n">
        <v>0.0002</v>
      </c>
      <c r="R323" s="170" t="n">
        <f aca="false">Q323*H323</f>
        <v>0.0002</v>
      </c>
      <c r="S323" s="170" t="n">
        <v>0</v>
      </c>
      <c r="T323" s="171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2" t="s">
        <v>289</v>
      </c>
      <c r="AT323" s="172" t="s">
        <v>235</v>
      </c>
      <c r="AU323" s="172" t="s">
        <v>137</v>
      </c>
      <c r="AY323" s="3" t="s">
        <v>130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3" t="s">
        <v>137</v>
      </c>
      <c r="BK323" s="173" t="n">
        <f aca="false">ROUND(I323*H323,2)</f>
        <v>0</v>
      </c>
      <c r="BL323" s="3" t="s">
        <v>221</v>
      </c>
      <c r="BM323" s="172" t="s">
        <v>653</v>
      </c>
    </row>
    <row r="324" s="27" customFormat="true" ht="24.15" hidden="false" customHeight="true" outlineLevel="0" collapsed="false">
      <c r="A324" s="22"/>
      <c r="B324" s="160"/>
      <c r="C324" s="204" t="s">
        <v>654</v>
      </c>
      <c r="D324" s="204" t="s">
        <v>132</v>
      </c>
      <c r="E324" s="205" t="s">
        <v>655</v>
      </c>
      <c r="F324" s="206" t="s">
        <v>656</v>
      </c>
      <c r="G324" s="164" t="s">
        <v>153</v>
      </c>
      <c r="H324" s="165" t="n">
        <v>3</v>
      </c>
      <c r="I324" s="166"/>
      <c r="J324" s="167" t="n">
        <f aca="false">ROUND(I324*H324,2)</f>
        <v>0</v>
      </c>
      <c r="K324" s="163" t="s">
        <v>164</v>
      </c>
      <c r="L324" s="23"/>
      <c r="M324" s="168"/>
      <c r="N324" s="169" t="s">
        <v>40</v>
      </c>
      <c r="O324" s="60"/>
      <c r="P324" s="170" t="n">
        <f aca="false">O324*H324</f>
        <v>0</v>
      </c>
      <c r="Q324" s="170" t="n">
        <v>0</v>
      </c>
      <c r="R324" s="170" t="n">
        <f aca="false">Q324*H324</f>
        <v>0</v>
      </c>
      <c r="S324" s="170" t="n">
        <v>0</v>
      </c>
      <c r="T324" s="171" t="n">
        <f aca="false">S324*H324</f>
        <v>0</v>
      </c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R324" s="172" t="s">
        <v>221</v>
      </c>
      <c r="AT324" s="172" t="s">
        <v>132</v>
      </c>
      <c r="AU324" s="172" t="s">
        <v>137</v>
      </c>
      <c r="AY324" s="3" t="s">
        <v>130</v>
      </c>
      <c r="BE324" s="173" t="n">
        <f aca="false">IF(N324="základní",J324,0)</f>
        <v>0</v>
      </c>
      <c r="BF324" s="173" t="n">
        <f aca="false">IF(N324="snížená",J324,0)</f>
        <v>0</v>
      </c>
      <c r="BG324" s="173" t="n">
        <f aca="false">IF(N324="zákl. přenesená",J324,0)</f>
        <v>0</v>
      </c>
      <c r="BH324" s="173" t="n">
        <f aca="false">IF(N324="sníž. přenesená",J324,0)</f>
        <v>0</v>
      </c>
      <c r="BI324" s="173" t="n">
        <f aca="false">IF(N324="nulová",J324,0)</f>
        <v>0</v>
      </c>
      <c r="BJ324" s="3" t="s">
        <v>137</v>
      </c>
      <c r="BK324" s="173" t="n">
        <f aca="false">ROUND(I324*H324,2)</f>
        <v>0</v>
      </c>
      <c r="BL324" s="3" t="s">
        <v>221</v>
      </c>
      <c r="BM324" s="172" t="s">
        <v>657</v>
      </c>
    </row>
    <row r="325" s="27" customFormat="true" ht="37.8" hidden="false" customHeight="true" outlineLevel="0" collapsed="false">
      <c r="A325" s="22"/>
      <c r="B325" s="160"/>
      <c r="C325" s="207" t="s">
        <v>658</v>
      </c>
      <c r="D325" s="207" t="s">
        <v>235</v>
      </c>
      <c r="E325" s="208" t="s">
        <v>659</v>
      </c>
      <c r="F325" s="209" t="s">
        <v>660</v>
      </c>
      <c r="G325" s="196" t="s">
        <v>153</v>
      </c>
      <c r="H325" s="197" t="n">
        <v>3</v>
      </c>
      <c r="I325" s="198"/>
      <c r="J325" s="199" t="n">
        <f aca="false">ROUND(I325*H325,2)</f>
        <v>0</v>
      </c>
      <c r="K325" s="195"/>
      <c r="L325" s="200"/>
      <c r="M325" s="201"/>
      <c r="N325" s="202" t="s">
        <v>40</v>
      </c>
      <c r="O325" s="60"/>
      <c r="P325" s="170" t="n">
        <f aca="false">O325*H325</f>
        <v>0</v>
      </c>
      <c r="Q325" s="170" t="n">
        <v>0.0008</v>
      </c>
      <c r="R325" s="170" t="n">
        <f aca="false">Q325*H325</f>
        <v>0.0024</v>
      </c>
      <c r="S325" s="170" t="n">
        <v>0</v>
      </c>
      <c r="T325" s="171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2" t="s">
        <v>289</v>
      </c>
      <c r="AT325" s="172" t="s">
        <v>235</v>
      </c>
      <c r="AU325" s="172" t="s">
        <v>137</v>
      </c>
      <c r="AY325" s="3" t="s">
        <v>130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3" t="s">
        <v>137</v>
      </c>
      <c r="BK325" s="173" t="n">
        <f aca="false">ROUND(I325*H325,2)</f>
        <v>0</v>
      </c>
      <c r="BL325" s="3" t="s">
        <v>221</v>
      </c>
      <c r="BM325" s="172" t="s">
        <v>661</v>
      </c>
    </row>
    <row r="326" s="27" customFormat="true" ht="37.8" hidden="false" customHeight="true" outlineLevel="0" collapsed="false">
      <c r="A326" s="22"/>
      <c r="B326" s="160"/>
      <c r="C326" s="204" t="s">
        <v>662</v>
      </c>
      <c r="D326" s="204" t="s">
        <v>132</v>
      </c>
      <c r="E326" s="205" t="s">
        <v>663</v>
      </c>
      <c r="F326" s="206" t="s">
        <v>664</v>
      </c>
      <c r="G326" s="164" t="s">
        <v>153</v>
      </c>
      <c r="H326" s="165" t="n">
        <v>3</v>
      </c>
      <c r="I326" s="166"/>
      <c r="J326" s="167" t="n">
        <f aca="false">ROUND(I326*H326,2)</f>
        <v>0</v>
      </c>
      <c r="K326" s="163" t="s">
        <v>164</v>
      </c>
      <c r="L326" s="23"/>
      <c r="M326" s="168"/>
      <c r="N326" s="169" t="s">
        <v>40</v>
      </c>
      <c r="O326" s="60"/>
      <c r="P326" s="170" t="n">
        <f aca="false">O326*H326</f>
        <v>0</v>
      </c>
      <c r="Q326" s="170" t="n">
        <v>0</v>
      </c>
      <c r="R326" s="170" t="n">
        <f aca="false">Q326*H326</f>
        <v>0</v>
      </c>
      <c r="S326" s="170" t="n">
        <v>0.0008</v>
      </c>
      <c r="T326" s="171" t="n">
        <f aca="false">S326*H326</f>
        <v>0.0024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2" t="s">
        <v>221</v>
      </c>
      <c r="AT326" s="172" t="s">
        <v>132</v>
      </c>
      <c r="AU326" s="172" t="s">
        <v>137</v>
      </c>
      <c r="AY326" s="3" t="s">
        <v>130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3" t="s">
        <v>137</v>
      </c>
      <c r="BK326" s="173" t="n">
        <f aca="false">ROUND(I326*H326,2)</f>
        <v>0</v>
      </c>
      <c r="BL326" s="3" t="s">
        <v>221</v>
      </c>
      <c r="BM326" s="172" t="s">
        <v>665</v>
      </c>
    </row>
    <row r="327" s="27" customFormat="true" ht="24.15" hidden="false" customHeight="true" outlineLevel="0" collapsed="false">
      <c r="A327" s="22"/>
      <c r="B327" s="160"/>
      <c r="C327" s="204" t="s">
        <v>666</v>
      </c>
      <c r="D327" s="204" t="s">
        <v>132</v>
      </c>
      <c r="E327" s="205" t="s">
        <v>667</v>
      </c>
      <c r="F327" s="206" t="s">
        <v>668</v>
      </c>
      <c r="G327" s="164" t="s">
        <v>153</v>
      </c>
      <c r="H327" s="165" t="n">
        <v>1</v>
      </c>
      <c r="I327" s="166"/>
      <c r="J327" s="167" t="n">
        <f aca="false">ROUND(I327*H327,2)</f>
        <v>0</v>
      </c>
      <c r="K327" s="163" t="s">
        <v>164</v>
      </c>
      <c r="L327" s="23"/>
      <c r="M327" s="168"/>
      <c r="N327" s="169" t="s">
        <v>40</v>
      </c>
      <c r="O327" s="60"/>
      <c r="P327" s="170" t="n">
        <f aca="false">O327*H327</f>
        <v>0</v>
      </c>
      <c r="Q327" s="170" t="n">
        <v>0</v>
      </c>
      <c r="R327" s="170" t="n">
        <f aca="false">Q327*H327</f>
        <v>0</v>
      </c>
      <c r="S327" s="170" t="n">
        <v>0</v>
      </c>
      <c r="T327" s="171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72" t="s">
        <v>221</v>
      </c>
      <c r="AT327" s="172" t="s">
        <v>132</v>
      </c>
      <c r="AU327" s="172" t="s">
        <v>137</v>
      </c>
      <c r="AY327" s="3" t="s">
        <v>130</v>
      </c>
      <c r="BE327" s="173" t="n">
        <f aca="false">IF(N327="základní",J327,0)</f>
        <v>0</v>
      </c>
      <c r="BF327" s="173" t="n">
        <f aca="false">IF(N327="snížená",J327,0)</f>
        <v>0</v>
      </c>
      <c r="BG327" s="173" t="n">
        <f aca="false">IF(N327="zákl. přenesená",J327,0)</f>
        <v>0</v>
      </c>
      <c r="BH327" s="173" t="n">
        <f aca="false">IF(N327="sníž. přenesená",J327,0)</f>
        <v>0</v>
      </c>
      <c r="BI327" s="173" t="n">
        <f aca="false">IF(N327="nulová",J327,0)</f>
        <v>0</v>
      </c>
      <c r="BJ327" s="3" t="s">
        <v>137</v>
      </c>
      <c r="BK327" s="173" t="n">
        <f aca="false">ROUND(I327*H327,2)</f>
        <v>0</v>
      </c>
      <c r="BL327" s="3" t="s">
        <v>221</v>
      </c>
      <c r="BM327" s="172" t="s">
        <v>669</v>
      </c>
    </row>
    <row r="328" s="27" customFormat="true" ht="21.75" hidden="false" customHeight="true" outlineLevel="0" collapsed="false">
      <c r="A328" s="22"/>
      <c r="B328" s="160"/>
      <c r="C328" s="204" t="s">
        <v>670</v>
      </c>
      <c r="D328" s="204" t="s">
        <v>132</v>
      </c>
      <c r="E328" s="205" t="s">
        <v>671</v>
      </c>
      <c r="F328" s="206" t="s">
        <v>672</v>
      </c>
      <c r="G328" s="164" t="s">
        <v>153</v>
      </c>
      <c r="H328" s="165" t="n">
        <v>1</v>
      </c>
      <c r="I328" s="166"/>
      <c r="J328" s="167" t="n">
        <f aca="false">ROUND(I328*H328,2)</f>
        <v>0</v>
      </c>
      <c r="K328" s="163" t="s">
        <v>164</v>
      </c>
      <c r="L328" s="23"/>
      <c r="M328" s="168"/>
      <c r="N328" s="169" t="s">
        <v>40</v>
      </c>
      <c r="O328" s="60"/>
      <c r="P328" s="170" t="n">
        <f aca="false">O328*H328</f>
        <v>0</v>
      </c>
      <c r="Q328" s="170" t="n">
        <v>0</v>
      </c>
      <c r="R328" s="170" t="n">
        <f aca="false">Q328*H328</f>
        <v>0</v>
      </c>
      <c r="S328" s="170" t="n">
        <v>0</v>
      </c>
      <c r="T328" s="171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2" t="s">
        <v>221</v>
      </c>
      <c r="AT328" s="172" t="s">
        <v>132</v>
      </c>
      <c r="AU328" s="172" t="s">
        <v>137</v>
      </c>
      <c r="AY328" s="3" t="s">
        <v>130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3" t="s">
        <v>137</v>
      </c>
      <c r="BK328" s="173" t="n">
        <f aca="false">ROUND(I328*H328,2)</f>
        <v>0</v>
      </c>
      <c r="BL328" s="3" t="s">
        <v>221</v>
      </c>
      <c r="BM328" s="172" t="s">
        <v>673</v>
      </c>
    </row>
    <row r="329" s="27" customFormat="true" ht="21.75" hidden="false" customHeight="true" outlineLevel="0" collapsed="false">
      <c r="A329" s="22"/>
      <c r="B329" s="160"/>
      <c r="C329" s="204" t="s">
        <v>674</v>
      </c>
      <c r="D329" s="204" t="s">
        <v>132</v>
      </c>
      <c r="E329" s="205" t="s">
        <v>675</v>
      </c>
      <c r="F329" s="206" t="s">
        <v>676</v>
      </c>
      <c r="G329" s="164" t="s">
        <v>153</v>
      </c>
      <c r="H329" s="165" t="n">
        <v>1</v>
      </c>
      <c r="I329" s="166"/>
      <c r="J329" s="167" t="n">
        <f aca="false">ROUND(I329*H329,2)</f>
        <v>0</v>
      </c>
      <c r="K329" s="163"/>
      <c r="L329" s="23"/>
      <c r="M329" s="168"/>
      <c r="N329" s="169" t="s">
        <v>40</v>
      </c>
      <c r="O329" s="60"/>
      <c r="P329" s="170" t="n">
        <f aca="false">O329*H329</f>
        <v>0</v>
      </c>
      <c r="Q329" s="170" t="n">
        <v>0</v>
      </c>
      <c r="R329" s="170" t="n">
        <f aca="false">Q329*H329</f>
        <v>0</v>
      </c>
      <c r="S329" s="170" t="n">
        <v>0</v>
      </c>
      <c r="T329" s="171" t="n">
        <f aca="false">S329*H329</f>
        <v>0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172" t="s">
        <v>221</v>
      </c>
      <c r="AT329" s="172" t="s">
        <v>132</v>
      </c>
      <c r="AU329" s="172" t="s">
        <v>137</v>
      </c>
      <c r="AY329" s="3" t="s">
        <v>130</v>
      </c>
      <c r="BE329" s="173" t="n">
        <f aca="false">IF(N329="základní",J329,0)</f>
        <v>0</v>
      </c>
      <c r="BF329" s="173" t="n">
        <f aca="false">IF(N329="snížená",J329,0)</f>
        <v>0</v>
      </c>
      <c r="BG329" s="173" t="n">
        <f aca="false">IF(N329="zákl. přenesená",J329,0)</f>
        <v>0</v>
      </c>
      <c r="BH329" s="173" t="n">
        <f aca="false">IF(N329="sníž. přenesená",J329,0)</f>
        <v>0</v>
      </c>
      <c r="BI329" s="173" t="n">
        <f aca="false">IF(N329="nulová",J329,0)</f>
        <v>0</v>
      </c>
      <c r="BJ329" s="3" t="s">
        <v>137</v>
      </c>
      <c r="BK329" s="173" t="n">
        <f aca="false">ROUND(I329*H329,2)</f>
        <v>0</v>
      </c>
      <c r="BL329" s="3" t="s">
        <v>221</v>
      </c>
      <c r="BM329" s="172" t="s">
        <v>677</v>
      </c>
    </row>
    <row r="330" s="27" customFormat="true" ht="24.15" hidden="false" customHeight="true" outlineLevel="0" collapsed="false">
      <c r="A330" s="22"/>
      <c r="B330" s="160"/>
      <c r="C330" s="204" t="s">
        <v>678</v>
      </c>
      <c r="D330" s="204" t="s">
        <v>132</v>
      </c>
      <c r="E330" s="205" t="s">
        <v>679</v>
      </c>
      <c r="F330" s="206" t="s">
        <v>680</v>
      </c>
      <c r="G330" s="164" t="s">
        <v>382</v>
      </c>
      <c r="H330" s="203"/>
      <c r="I330" s="166"/>
      <c r="J330" s="167" t="n">
        <f aca="false">ROUND(I330*H330,2)</f>
        <v>0</v>
      </c>
      <c r="K330" s="163" t="s">
        <v>164</v>
      </c>
      <c r="L330" s="23"/>
      <c r="M330" s="168"/>
      <c r="N330" s="169" t="s">
        <v>40</v>
      </c>
      <c r="O330" s="60"/>
      <c r="P330" s="170" t="n">
        <f aca="false">O330*H330</f>
        <v>0</v>
      </c>
      <c r="Q330" s="170" t="n">
        <v>0</v>
      </c>
      <c r="R330" s="170" t="n">
        <f aca="false">Q330*H330</f>
        <v>0</v>
      </c>
      <c r="S330" s="170" t="n">
        <v>0</v>
      </c>
      <c r="T330" s="171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72" t="s">
        <v>221</v>
      </c>
      <c r="AT330" s="172" t="s">
        <v>132</v>
      </c>
      <c r="AU330" s="172" t="s">
        <v>137</v>
      </c>
      <c r="AY330" s="3" t="s">
        <v>130</v>
      </c>
      <c r="BE330" s="173" t="n">
        <f aca="false">IF(N330="základní",J330,0)</f>
        <v>0</v>
      </c>
      <c r="BF330" s="173" t="n">
        <f aca="false">IF(N330="snížená",J330,0)</f>
        <v>0</v>
      </c>
      <c r="BG330" s="173" t="n">
        <f aca="false">IF(N330="zákl. přenesená",J330,0)</f>
        <v>0</v>
      </c>
      <c r="BH330" s="173" t="n">
        <f aca="false">IF(N330="sníž. přenesená",J330,0)</f>
        <v>0</v>
      </c>
      <c r="BI330" s="173" t="n">
        <f aca="false">IF(N330="nulová",J330,0)</f>
        <v>0</v>
      </c>
      <c r="BJ330" s="3" t="s">
        <v>137</v>
      </c>
      <c r="BK330" s="173" t="n">
        <f aca="false">ROUND(I330*H330,2)</f>
        <v>0</v>
      </c>
      <c r="BL330" s="3" t="s">
        <v>221</v>
      </c>
      <c r="BM330" s="172" t="s">
        <v>681</v>
      </c>
    </row>
    <row r="331" s="146" customFormat="true" ht="22.8" hidden="false" customHeight="true" outlineLevel="0" collapsed="false">
      <c r="B331" s="147"/>
      <c r="D331" s="148" t="s">
        <v>73</v>
      </c>
      <c r="E331" s="148" t="s">
        <v>682</v>
      </c>
      <c r="F331" s="148" t="s">
        <v>683</v>
      </c>
      <c r="I331" s="150"/>
      <c r="J331" s="159" t="n">
        <f aca="false">BK331</f>
        <v>0</v>
      </c>
      <c r="L331" s="147"/>
      <c r="M331" s="152"/>
      <c r="N331" s="153"/>
      <c r="O331" s="153"/>
      <c r="P331" s="154" t="n">
        <f aca="false">SUM(P332:P336)</f>
        <v>0</v>
      </c>
      <c r="Q331" s="153"/>
      <c r="R331" s="154" t="n">
        <f aca="false">SUM(R332:R336)</f>
        <v>0.00045</v>
      </c>
      <c r="S331" s="153"/>
      <c r="T331" s="155" t="n">
        <f aca="false">SUM(T332:T336)</f>
        <v>0.0006</v>
      </c>
      <c r="AR331" s="148" t="s">
        <v>137</v>
      </c>
      <c r="AT331" s="156" t="s">
        <v>73</v>
      </c>
      <c r="AU331" s="156" t="s">
        <v>79</v>
      </c>
      <c r="AY331" s="148" t="s">
        <v>130</v>
      </c>
      <c r="BK331" s="157" t="n">
        <f aca="false">SUM(BK332:BK336)</f>
        <v>0</v>
      </c>
    </row>
    <row r="332" s="27" customFormat="true" ht="21.75" hidden="false" customHeight="true" outlineLevel="0" collapsed="false">
      <c r="A332" s="22"/>
      <c r="B332" s="160"/>
      <c r="C332" s="204" t="s">
        <v>684</v>
      </c>
      <c r="D332" s="204" t="s">
        <v>132</v>
      </c>
      <c r="E332" s="205" t="s">
        <v>685</v>
      </c>
      <c r="F332" s="206" t="s">
        <v>686</v>
      </c>
      <c r="G332" s="164" t="s">
        <v>153</v>
      </c>
      <c r="H332" s="165" t="n">
        <v>1</v>
      </c>
      <c r="I332" s="166"/>
      <c r="J332" s="167" t="n">
        <f aca="false">ROUND(I332*H332,2)</f>
        <v>0</v>
      </c>
      <c r="K332" s="163" t="s">
        <v>164</v>
      </c>
      <c r="L332" s="23"/>
      <c r="M332" s="168"/>
      <c r="N332" s="169" t="s">
        <v>40</v>
      </c>
      <c r="O332" s="60"/>
      <c r="P332" s="170" t="n">
        <f aca="false">O332*H332</f>
        <v>0</v>
      </c>
      <c r="Q332" s="170" t="n">
        <v>0</v>
      </c>
      <c r="R332" s="170" t="n">
        <f aca="false">Q332*H332</f>
        <v>0</v>
      </c>
      <c r="S332" s="170" t="n">
        <v>0</v>
      </c>
      <c r="T332" s="171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2" t="s">
        <v>221</v>
      </c>
      <c r="AT332" s="172" t="s">
        <v>132</v>
      </c>
      <c r="AU332" s="172" t="s">
        <v>137</v>
      </c>
      <c r="AY332" s="3" t="s">
        <v>130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3" t="s">
        <v>137</v>
      </c>
      <c r="BK332" s="173" t="n">
        <f aca="false">ROUND(I332*H332,2)</f>
        <v>0</v>
      </c>
      <c r="BL332" s="3" t="s">
        <v>221</v>
      </c>
      <c r="BM332" s="172" t="s">
        <v>687</v>
      </c>
    </row>
    <row r="333" s="27" customFormat="true" ht="16.5" hidden="false" customHeight="true" outlineLevel="0" collapsed="false">
      <c r="A333" s="22"/>
      <c r="B333" s="160"/>
      <c r="C333" s="207" t="s">
        <v>688</v>
      </c>
      <c r="D333" s="207" t="s">
        <v>235</v>
      </c>
      <c r="E333" s="208" t="s">
        <v>689</v>
      </c>
      <c r="F333" s="209" t="s">
        <v>690</v>
      </c>
      <c r="G333" s="196" t="s">
        <v>153</v>
      </c>
      <c r="H333" s="197" t="n">
        <v>1</v>
      </c>
      <c r="I333" s="198"/>
      <c r="J333" s="199" t="n">
        <f aca="false">ROUND(I333*H333,2)</f>
        <v>0</v>
      </c>
      <c r="K333" s="195" t="s">
        <v>164</v>
      </c>
      <c r="L333" s="200"/>
      <c r="M333" s="201"/>
      <c r="N333" s="202" t="s">
        <v>40</v>
      </c>
      <c r="O333" s="60"/>
      <c r="P333" s="170" t="n">
        <f aca="false">O333*H333</f>
        <v>0</v>
      </c>
      <c r="Q333" s="170" t="n">
        <v>0.00045</v>
      </c>
      <c r="R333" s="170" t="n">
        <f aca="false">Q333*H333</f>
        <v>0.00045</v>
      </c>
      <c r="S333" s="170" t="n">
        <v>0</v>
      </c>
      <c r="T333" s="171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172" t="s">
        <v>289</v>
      </c>
      <c r="AT333" s="172" t="s">
        <v>235</v>
      </c>
      <c r="AU333" s="172" t="s">
        <v>137</v>
      </c>
      <c r="AY333" s="3" t="s">
        <v>130</v>
      </c>
      <c r="BE333" s="173" t="n">
        <f aca="false">IF(N333="základní",J333,0)</f>
        <v>0</v>
      </c>
      <c r="BF333" s="173" t="n">
        <f aca="false">IF(N333="snížená",J333,0)</f>
        <v>0</v>
      </c>
      <c r="BG333" s="173" t="n">
        <f aca="false">IF(N333="zákl. přenesená",J333,0)</f>
        <v>0</v>
      </c>
      <c r="BH333" s="173" t="n">
        <f aca="false">IF(N333="sníž. přenesená",J333,0)</f>
        <v>0</v>
      </c>
      <c r="BI333" s="173" t="n">
        <f aca="false">IF(N333="nulová",J333,0)</f>
        <v>0</v>
      </c>
      <c r="BJ333" s="3" t="s">
        <v>137</v>
      </c>
      <c r="BK333" s="173" t="n">
        <f aca="false">ROUND(I333*H333,2)</f>
        <v>0</v>
      </c>
      <c r="BL333" s="3" t="s">
        <v>221</v>
      </c>
      <c r="BM333" s="172" t="s">
        <v>691</v>
      </c>
    </row>
    <row r="334" s="27" customFormat="true" ht="21.75" hidden="false" customHeight="true" outlineLevel="0" collapsed="false">
      <c r="A334" s="22"/>
      <c r="B334" s="160"/>
      <c r="C334" s="204" t="s">
        <v>692</v>
      </c>
      <c r="D334" s="204" t="s">
        <v>132</v>
      </c>
      <c r="E334" s="205" t="s">
        <v>693</v>
      </c>
      <c r="F334" s="206" t="s">
        <v>694</v>
      </c>
      <c r="G334" s="164" t="s">
        <v>153</v>
      </c>
      <c r="H334" s="165" t="n">
        <v>1</v>
      </c>
      <c r="I334" s="166"/>
      <c r="J334" s="167" t="n">
        <f aca="false">ROUND(I334*H334,2)</f>
        <v>0</v>
      </c>
      <c r="K334" s="163" t="s">
        <v>164</v>
      </c>
      <c r="L334" s="23"/>
      <c r="M334" s="168"/>
      <c r="N334" s="169" t="s">
        <v>40</v>
      </c>
      <c r="O334" s="60"/>
      <c r="P334" s="170" t="n">
        <f aca="false">O334*H334</f>
        <v>0</v>
      </c>
      <c r="Q334" s="170" t="n">
        <v>0</v>
      </c>
      <c r="R334" s="170" t="n">
        <f aca="false">Q334*H334</f>
        <v>0</v>
      </c>
      <c r="S334" s="170" t="n">
        <v>0.0003</v>
      </c>
      <c r="T334" s="171" t="n">
        <f aca="false">S334*H334</f>
        <v>0.0003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2" t="s">
        <v>221</v>
      </c>
      <c r="AT334" s="172" t="s">
        <v>132</v>
      </c>
      <c r="AU334" s="172" t="s">
        <v>137</v>
      </c>
      <c r="AY334" s="3" t="s">
        <v>130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3" t="s">
        <v>137</v>
      </c>
      <c r="BK334" s="173" t="n">
        <f aca="false">ROUND(I334*H334,2)</f>
        <v>0</v>
      </c>
      <c r="BL334" s="3" t="s">
        <v>221</v>
      </c>
      <c r="BM334" s="172" t="s">
        <v>695</v>
      </c>
    </row>
    <row r="335" s="27" customFormat="true" ht="16.5" hidden="false" customHeight="true" outlineLevel="0" collapsed="false">
      <c r="A335" s="22"/>
      <c r="B335" s="160"/>
      <c r="C335" s="204" t="s">
        <v>696</v>
      </c>
      <c r="D335" s="204" t="s">
        <v>132</v>
      </c>
      <c r="E335" s="205" t="s">
        <v>697</v>
      </c>
      <c r="F335" s="206" t="s">
        <v>698</v>
      </c>
      <c r="G335" s="164" t="s">
        <v>153</v>
      </c>
      <c r="H335" s="165" t="n">
        <v>1</v>
      </c>
      <c r="I335" s="166"/>
      <c r="J335" s="167" t="n">
        <f aca="false">ROUND(I335*H335,2)</f>
        <v>0</v>
      </c>
      <c r="K335" s="163"/>
      <c r="L335" s="23"/>
      <c r="M335" s="168"/>
      <c r="N335" s="169" t="s">
        <v>40</v>
      </c>
      <c r="O335" s="60"/>
      <c r="P335" s="170" t="n">
        <f aca="false">O335*H335</f>
        <v>0</v>
      </c>
      <c r="Q335" s="170" t="n">
        <v>0</v>
      </c>
      <c r="R335" s="170" t="n">
        <f aca="false">Q335*H335</f>
        <v>0</v>
      </c>
      <c r="S335" s="170" t="n">
        <v>0.0003</v>
      </c>
      <c r="T335" s="171" t="n">
        <f aca="false">S335*H335</f>
        <v>0.0003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2" t="s">
        <v>221</v>
      </c>
      <c r="AT335" s="172" t="s">
        <v>132</v>
      </c>
      <c r="AU335" s="172" t="s">
        <v>137</v>
      </c>
      <c r="AY335" s="3" t="s">
        <v>130</v>
      </c>
      <c r="BE335" s="173" t="n">
        <f aca="false">IF(N335="základní",J335,0)</f>
        <v>0</v>
      </c>
      <c r="BF335" s="173" t="n">
        <f aca="false">IF(N335="snížená",J335,0)</f>
        <v>0</v>
      </c>
      <c r="BG335" s="173" t="n">
        <f aca="false">IF(N335="zákl. přenesená",J335,0)</f>
        <v>0</v>
      </c>
      <c r="BH335" s="173" t="n">
        <f aca="false">IF(N335="sníž. přenesená",J335,0)</f>
        <v>0</v>
      </c>
      <c r="BI335" s="173" t="n">
        <f aca="false">IF(N335="nulová",J335,0)</f>
        <v>0</v>
      </c>
      <c r="BJ335" s="3" t="s">
        <v>137</v>
      </c>
      <c r="BK335" s="173" t="n">
        <f aca="false">ROUND(I335*H335,2)</f>
        <v>0</v>
      </c>
      <c r="BL335" s="3" t="s">
        <v>221</v>
      </c>
      <c r="BM335" s="172" t="s">
        <v>699</v>
      </c>
    </row>
    <row r="336" s="27" customFormat="true" ht="24.15" hidden="false" customHeight="true" outlineLevel="0" collapsed="false">
      <c r="A336" s="22"/>
      <c r="B336" s="160"/>
      <c r="C336" s="204" t="s">
        <v>700</v>
      </c>
      <c r="D336" s="204" t="s">
        <v>132</v>
      </c>
      <c r="E336" s="205" t="s">
        <v>701</v>
      </c>
      <c r="F336" s="206" t="s">
        <v>702</v>
      </c>
      <c r="G336" s="164" t="s">
        <v>382</v>
      </c>
      <c r="H336" s="203"/>
      <c r="I336" s="166"/>
      <c r="J336" s="167" t="n">
        <f aca="false">ROUND(I336*H336,2)</f>
        <v>0</v>
      </c>
      <c r="K336" s="163" t="s">
        <v>164</v>
      </c>
      <c r="L336" s="23"/>
      <c r="M336" s="168"/>
      <c r="N336" s="169" t="s">
        <v>40</v>
      </c>
      <c r="O336" s="60"/>
      <c r="P336" s="170" t="n">
        <f aca="false">O336*H336</f>
        <v>0</v>
      </c>
      <c r="Q336" s="170" t="n">
        <v>0</v>
      </c>
      <c r="R336" s="170" t="n">
        <f aca="false">Q336*H336</f>
        <v>0</v>
      </c>
      <c r="S336" s="170" t="n">
        <v>0</v>
      </c>
      <c r="T336" s="171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2" t="s">
        <v>221</v>
      </c>
      <c r="AT336" s="172" t="s">
        <v>132</v>
      </c>
      <c r="AU336" s="172" t="s">
        <v>137</v>
      </c>
      <c r="AY336" s="3" t="s">
        <v>130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3" t="s">
        <v>137</v>
      </c>
      <c r="BK336" s="173" t="n">
        <f aca="false">ROUND(I336*H336,2)</f>
        <v>0</v>
      </c>
      <c r="BL336" s="3" t="s">
        <v>221</v>
      </c>
      <c r="BM336" s="172" t="s">
        <v>703</v>
      </c>
    </row>
    <row r="337" s="146" customFormat="true" ht="22.8" hidden="false" customHeight="true" outlineLevel="0" collapsed="false">
      <c r="B337" s="147"/>
      <c r="D337" s="148" t="s">
        <v>73</v>
      </c>
      <c r="E337" s="148" t="s">
        <v>704</v>
      </c>
      <c r="F337" s="148" t="s">
        <v>705</v>
      </c>
      <c r="I337" s="150"/>
      <c r="J337" s="159" t="n">
        <f aca="false">BK337</f>
        <v>0</v>
      </c>
      <c r="L337" s="147"/>
      <c r="M337" s="152"/>
      <c r="N337" s="153"/>
      <c r="O337" s="153"/>
      <c r="P337" s="154" t="n">
        <f aca="false">SUM(P338:P340)</f>
        <v>0</v>
      </c>
      <c r="Q337" s="153"/>
      <c r="R337" s="154" t="n">
        <f aca="false">SUM(R338:R340)</f>
        <v>0</v>
      </c>
      <c r="S337" s="153"/>
      <c r="T337" s="155" t="n">
        <f aca="false">SUM(T338:T340)</f>
        <v>0</v>
      </c>
      <c r="AR337" s="148" t="s">
        <v>137</v>
      </c>
      <c r="AT337" s="156" t="s">
        <v>73</v>
      </c>
      <c r="AU337" s="156" t="s">
        <v>79</v>
      </c>
      <c r="AY337" s="148" t="s">
        <v>130</v>
      </c>
      <c r="BK337" s="157" t="n">
        <f aca="false">SUM(BK338:BK340)</f>
        <v>0</v>
      </c>
    </row>
    <row r="338" s="27" customFormat="true" ht="16.5" hidden="false" customHeight="true" outlineLevel="0" collapsed="false">
      <c r="A338" s="22"/>
      <c r="B338" s="160"/>
      <c r="C338" s="204" t="s">
        <v>706</v>
      </c>
      <c r="D338" s="204" t="s">
        <v>132</v>
      </c>
      <c r="E338" s="205" t="s">
        <v>707</v>
      </c>
      <c r="F338" s="206" t="s">
        <v>708</v>
      </c>
      <c r="G338" s="164" t="s">
        <v>153</v>
      </c>
      <c r="H338" s="165" t="n">
        <v>1</v>
      </c>
      <c r="I338" s="166"/>
      <c r="J338" s="167" t="n">
        <f aca="false">ROUND(I338*H338,2)</f>
        <v>0</v>
      </c>
      <c r="K338" s="163"/>
      <c r="L338" s="23"/>
      <c r="M338" s="168"/>
      <c r="N338" s="169" t="s">
        <v>40</v>
      </c>
      <c r="O338" s="60"/>
      <c r="P338" s="170" t="n">
        <f aca="false">O338*H338</f>
        <v>0</v>
      </c>
      <c r="Q338" s="170" t="n">
        <v>0</v>
      </c>
      <c r="R338" s="170" t="n">
        <f aca="false">Q338*H338</f>
        <v>0</v>
      </c>
      <c r="S338" s="170" t="n">
        <v>0</v>
      </c>
      <c r="T338" s="171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2" t="s">
        <v>221</v>
      </c>
      <c r="AT338" s="172" t="s">
        <v>132</v>
      </c>
      <c r="AU338" s="172" t="s">
        <v>137</v>
      </c>
      <c r="AY338" s="3" t="s">
        <v>130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3" t="s">
        <v>137</v>
      </c>
      <c r="BK338" s="173" t="n">
        <f aca="false">ROUND(I338*H338,2)</f>
        <v>0</v>
      </c>
      <c r="BL338" s="3" t="s">
        <v>221</v>
      </c>
      <c r="BM338" s="172" t="s">
        <v>709</v>
      </c>
    </row>
    <row r="339" s="27" customFormat="true" ht="16.5" hidden="false" customHeight="true" outlineLevel="0" collapsed="false">
      <c r="A339" s="22"/>
      <c r="B339" s="160"/>
      <c r="C339" s="204" t="s">
        <v>710</v>
      </c>
      <c r="D339" s="204" t="s">
        <v>132</v>
      </c>
      <c r="E339" s="205" t="s">
        <v>711</v>
      </c>
      <c r="F339" s="206" t="s">
        <v>712</v>
      </c>
      <c r="G339" s="164" t="s">
        <v>163</v>
      </c>
      <c r="H339" s="165" t="n">
        <v>1</v>
      </c>
      <c r="I339" s="166"/>
      <c r="J339" s="167" t="n">
        <f aca="false">ROUND(I339*H339,2)</f>
        <v>0</v>
      </c>
      <c r="K339" s="163"/>
      <c r="L339" s="23"/>
      <c r="M339" s="168"/>
      <c r="N339" s="169" t="s">
        <v>40</v>
      </c>
      <c r="O339" s="60"/>
      <c r="P339" s="170" t="n">
        <f aca="false">O339*H339</f>
        <v>0</v>
      </c>
      <c r="Q339" s="170" t="n">
        <v>0</v>
      </c>
      <c r="R339" s="170" t="n">
        <f aca="false">Q339*H339</f>
        <v>0</v>
      </c>
      <c r="S339" s="170" t="n">
        <v>0</v>
      </c>
      <c r="T339" s="171" t="n">
        <f aca="false">S339*H339</f>
        <v>0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172" t="s">
        <v>221</v>
      </c>
      <c r="AT339" s="172" t="s">
        <v>132</v>
      </c>
      <c r="AU339" s="172" t="s">
        <v>137</v>
      </c>
      <c r="AY339" s="3" t="s">
        <v>130</v>
      </c>
      <c r="BE339" s="173" t="n">
        <f aca="false">IF(N339="základní",J339,0)</f>
        <v>0</v>
      </c>
      <c r="BF339" s="173" t="n">
        <f aca="false">IF(N339="snížená",J339,0)</f>
        <v>0</v>
      </c>
      <c r="BG339" s="173" t="n">
        <f aca="false">IF(N339="zákl. přenesená",J339,0)</f>
        <v>0</v>
      </c>
      <c r="BH339" s="173" t="n">
        <f aca="false">IF(N339="sníž. přenesená",J339,0)</f>
        <v>0</v>
      </c>
      <c r="BI339" s="173" t="n">
        <f aca="false">IF(N339="nulová",J339,0)</f>
        <v>0</v>
      </c>
      <c r="BJ339" s="3" t="s">
        <v>137</v>
      </c>
      <c r="BK339" s="173" t="n">
        <f aca="false">ROUND(I339*H339,2)</f>
        <v>0</v>
      </c>
      <c r="BL339" s="3" t="s">
        <v>221</v>
      </c>
      <c r="BM339" s="172" t="s">
        <v>713</v>
      </c>
    </row>
    <row r="340" s="27" customFormat="true" ht="24.15" hidden="false" customHeight="true" outlineLevel="0" collapsed="false">
      <c r="A340" s="22"/>
      <c r="B340" s="160"/>
      <c r="C340" s="204" t="s">
        <v>714</v>
      </c>
      <c r="D340" s="204" t="s">
        <v>132</v>
      </c>
      <c r="E340" s="205" t="s">
        <v>715</v>
      </c>
      <c r="F340" s="206" t="s">
        <v>716</v>
      </c>
      <c r="G340" s="164" t="s">
        <v>382</v>
      </c>
      <c r="H340" s="203"/>
      <c r="I340" s="166"/>
      <c r="J340" s="167" t="n">
        <f aca="false">ROUND(I340*H340,2)</f>
        <v>0</v>
      </c>
      <c r="K340" s="163" t="s">
        <v>164</v>
      </c>
      <c r="L340" s="23"/>
      <c r="M340" s="168"/>
      <c r="N340" s="169" t="s">
        <v>40</v>
      </c>
      <c r="O340" s="60"/>
      <c r="P340" s="170" t="n">
        <f aca="false">O340*H340</f>
        <v>0</v>
      </c>
      <c r="Q340" s="170" t="n">
        <v>0</v>
      </c>
      <c r="R340" s="170" t="n">
        <f aca="false">Q340*H340</f>
        <v>0</v>
      </c>
      <c r="S340" s="170" t="n">
        <v>0</v>
      </c>
      <c r="T340" s="171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72" t="s">
        <v>221</v>
      </c>
      <c r="AT340" s="172" t="s">
        <v>132</v>
      </c>
      <c r="AU340" s="172" t="s">
        <v>137</v>
      </c>
      <c r="AY340" s="3" t="s">
        <v>130</v>
      </c>
      <c r="BE340" s="173" t="n">
        <f aca="false">IF(N340="základní",J340,0)</f>
        <v>0</v>
      </c>
      <c r="BF340" s="173" t="n">
        <f aca="false">IF(N340="snížená",J340,0)</f>
        <v>0</v>
      </c>
      <c r="BG340" s="173" t="n">
        <f aca="false">IF(N340="zákl. přenesená",J340,0)</f>
        <v>0</v>
      </c>
      <c r="BH340" s="173" t="n">
        <f aca="false">IF(N340="sníž. přenesená",J340,0)</f>
        <v>0</v>
      </c>
      <c r="BI340" s="173" t="n">
        <f aca="false">IF(N340="nulová",J340,0)</f>
        <v>0</v>
      </c>
      <c r="BJ340" s="3" t="s">
        <v>137</v>
      </c>
      <c r="BK340" s="173" t="n">
        <f aca="false">ROUND(I340*H340,2)</f>
        <v>0</v>
      </c>
      <c r="BL340" s="3" t="s">
        <v>221</v>
      </c>
      <c r="BM340" s="172" t="s">
        <v>717</v>
      </c>
    </row>
    <row r="341" s="146" customFormat="true" ht="22.8" hidden="false" customHeight="true" outlineLevel="0" collapsed="false">
      <c r="B341" s="147"/>
      <c r="D341" s="148" t="s">
        <v>73</v>
      </c>
      <c r="E341" s="148" t="s">
        <v>718</v>
      </c>
      <c r="F341" s="148" t="s">
        <v>719</v>
      </c>
      <c r="I341" s="150"/>
      <c r="J341" s="159" t="n">
        <f aca="false">BK341</f>
        <v>0</v>
      </c>
      <c r="L341" s="147"/>
      <c r="M341" s="152"/>
      <c r="N341" s="153"/>
      <c r="O341" s="153"/>
      <c r="P341" s="154" t="n">
        <f aca="false">SUM(P342:P345)</f>
        <v>0</v>
      </c>
      <c r="Q341" s="153"/>
      <c r="R341" s="154" t="n">
        <f aca="false">SUM(R342:R345)</f>
        <v>0.3912</v>
      </c>
      <c r="S341" s="153"/>
      <c r="T341" s="155" t="n">
        <f aca="false">SUM(T342:T345)</f>
        <v>0.3156</v>
      </c>
      <c r="AR341" s="148" t="s">
        <v>137</v>
      </c>
      <c r="AT341" s="156" t="s">
        <v>73</v>
      </c>
      <c r="AU341" s="156" t="s">
        <v>79</v>
      </c>
      <c r="AY341" s="148" t="s">
        <v>130</v>
      </c>
      <c r="BK341" s="157" t="n">
        <f aca="false">SUM(BK342:BK345)</f>
        <v>0</v>
      </c>
    </row>
    <row r="342" s="27" customFormat="true" ht="33" hidden="false" customHeight="true" outlineLevel="0" collapsed="false">
      <c r="A342" s="22"/>
      <c r="B342" s="160"/>
      <c r="C342" s="204" t="s">
        <v>720</v>
      </c>
      <c r="D342" s="204" t="s">
        <v>132</v>
      </c>
      <c r="E342" s="205" t="s">
        <v>721</v>
      </c>
      <c r="F342" s="206" t="s">
        <v>722</v>
      </c>
      <c r="G342" s="164" t="s">
        <v>143</v>
      </c>
      <c r="H342" s="165" t="n">
        <v>20</v>
      </c>
      <c r="I342" s="166"/>
      <c r="J342" s="167" t="n">
        <f aca="false">ROUND(I342*H342,2)</f>
        <v>0</v>
      </c>
      <c r="K342" s="163" t="s">
        <v>164</v>
      </c>
      <c r="L342" s="23"/>
      <c r="M342" s="168"/>
      <c r="N342" s="169" t="s">
        <v>40</v>
      </c>
      <c r="O342" s="60"/>
      <c r="P342" s="170" t="n">
        <f aca="false">O342*H342</f>
        <v>0</v>
      </c>
      <c r="Q342" s="170" t="n">
        <v>0.01956</v>
      </c>
      <c r="R342" s="170" t="n">
        <f aca="false">Q342*H342</f>
        <v>0.3912</v>
      </c>
      <c r="S342" s="170" t="n">
        <v>0</v>
      </c>
      <c r="T342" s="171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2" t="s">
        <v>221</v>
      </c>
      <c r="AT342" s="172" t="s">
        <v>132</v>
      </c>
      <c r="AU342" s="172" t="s">
        <v>137</v>
      </c>
      <c r="AY342" s="3" t="s">
        <v>130</v>
      </c>
      <c r="BE342" s="173" t="n">
        <f aca="false">IF(N342="základní",J342,0)</f>
        <v>0</v>
      </c>
      <c r="BF342" s="173" t="n">
        <f aca="false">IF(N342="snížená",J342,0)</f>
        <v>0</v>
      </c>
      <c r="BG342" s="173" t="n">
        <f aca="false">IF(N342="zákl. přenesená",J342,0)</f>
        <v>0</v>
      </c>
      <c r="BH342" s="173" t="n">
        <f aca="false">IF(N342="sníž. přenesená",J342,0)</f>
        <v>0</v>
      </c>
      <c r="BI342" s="173" t="n">
        <f aca="false">IF(N342="nulová",J342,0)</f>
        <v>0</v>
      </c>
      <c r="BJ342" s="3" t="s">
        <v>137</v>
      </c>
      <c r="BK342" s="173" t="n">
        <f aca="false">ROUND(I342*H342,2)</f>
        <v>0</v>
      </c>
      <c r="BL342" s="3" t="s">
        <v>221</v>
      </c>
      <c r="BM342" s="172" t="s">
        <v>723</v>
      </c>
    </row>
    <row r="343" s="27" customFormat="true" ht="21.75" hidden="false" customHeight="true" outlineLevel="0" collapsed="false">
      <c r="A343" s="22"/>
      <c r="B343" s="160"/>
      <c r="C343" s="204" t="s">
        <v>724</v>
      </c>
      <c r="D343" s="204" t="s">
        <v>132</v>
      </c>
      <c r="E343" s="205" t="s">
        <v>725</v>
      </c>
      <c r="F343" s="206" t="s">
        <v>726</v>
      </c>
      <c r="G343" s="164" t="s">
        <v>143</v>
      </c>
      <c r="H343" s="165" t="n">
        <v>20</v>
      </c>
      <c r="I343" s="166"/>
      <c r="J343" s="167" t="n">
        <f aca="false">ROUND(I343*H343,2)</f>
        <v>0</v>
      </c>
      <c r="K343" s="163" t="s">
        <v>164</v>
      </c>
      <c r="L343" s="23"/>
      <c r="M343" s="168"/>
      <c r="N343" s="169" t="s">
        <v>40</v>
      </c>
      <c r="O343" s="60"/>
      <c r="P343" s="170" t="n">
        <f aca="false">O343*H343</f>
        <v>0</v>
      </c>
      <c r="Q343" s="170" t="n">
        <v>0</v>
      </c>
      <c r="R343" s="170" t="n">
        <f aca="false">Q343*H343</f>
        <v>0</v>
      </c>
      <c r="S343" s="170" t="n">
        <v>0.01578</v>
      </c>
      <c r="T343" s="171" t="n">
        <f aca="false">S343*H343</f>
        <v>0.3156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72" t="s">
        <v>221</v>
      </c>
      <c r="AT343" s="172" t="s">
        <v>132</v>
      </c>
      <c r="AU343" s="172" t="s">
        <v>137</v>
      </c>
      <c r="AY343" s="3" t="s">
        <v>130</v>
      </c>
      <c r="BE343" s="173" t="n">
        <f aca="false">IF(N343="základní",J343,0)</f>
        <v>0</v>
      </c>
      <c r="BF343" s="173" t="n">
        <f aca="false">IF(N343="snížená",J343,0)</f>
        <v>0</v>
      </c>
      <c r="BG343" s="173" t="n">
        <f aca="false">IF(N343="zákl. přenesená",J343,0)</f>
        <v>0</v>
      </c>
      <c r="BH343" s="173" t="n">
        <f aca="false">IF(N343="sníž. přenesená",J343,0)</f>
        <v>0</v>
      </c>
      <c r="BI343" s="173" t="n">
        <f aca="false">IF(N343="nulová",J343,0)</f>
        <v>0</v>
      </c>
      <c r="BJ343" s="3" t="s">
        <v>137</v>
      </c>
      <c r="BK343" s="173" t="n">
        <f aca="false">ROUND(I343*H343,2)</f>
        <v>0</v>
      </c>
      <c r="BL343" s="3" t="s">
        <v>221</v>
      </c>
      <c r="BM343" s="172" t="s">
        <v>727</v>
      </c>
    </row>
    <row r="344" s="174" customFormat="true" ht="12.8" hidden="false" customHeight="false" outlineLevel="0" collapsed="false">
      <c r="B344" s="175"/>
      <c r="D344" s="110" t="s">
        <v>145</v>
      </c>
      <c r="E344" s="177"/>
      <c r="F344" s="178" t="s">
        <v>728</v>
      </c>
      <c r="H344" s="179" t="n">
        <v>20</v>
      </c>
      <c r="I344" s="180"/>
      <c r="L344" s="175"/>
      <c r="M344" s="181"/>
      <c r="N344" s="182"/>
      <c r="O344" s="182"/>
      <c r="P344" s="182"/>
      <c r="Q344" s="182"/>
      <c r="R344" s="182"/>
      <c r="S344" s="182"/>
      <c r="T344" s="183"/>
      <c r="AT344" s="177" t="s">
        <v>145</v>
      </c>
      <c r="AU344" s="177" t="s">
        <v>137</v>
      </c>
      <c r="AV344" s="174" t="s">
        <v>137</v>
      </c>
      <c r="AW344" s="174" t="s">
        <v>31</v>
      </c>
      <c r="AX344" s="174" t="s">
        <v>79</v>
      </c>
      <c r="AY344" s="177" t="s">
        <v>130</v>
      </c>
    </row>
    <row r="345" s="27" customFormat="true" ht="24.15" hidden="false" customHeight="true" outlineLevel="0" collapsed="false">
      <c r="A345" s="22"/>
      <c r="B345" s="160"/>
      <c r="C345" s="204" t="s">
        <v>729</v>
      </c>
      <c r="D345" s="204" t="s">
        <v>132</v>
      </c>
      <c r="E345" s="205" t="s">
        <v>730</v>
      </c>
      <c r="F345" s="206" t="s">
        <v>731</v>
      </c>
      <c r="G345" s="164" t="s">
        <v>382</v>
      </c>
      <c r="H345" s="203"/>
      <c r="I345" s="166"/>
      <c r="J345" s="167" t="n">
        <f aca="false">ROUND(I345*H345,2)</f>
        <v>0</v>
      </c>
      <c r="K345" s="163" t="s">
        <v>164</v>
      </c>
      <c r="L345" s="23"/>
      <c r="M345" s="168"/>
      <c r="N345" s="169" t="s">
        <v>40</v>
      </c>
      <c r="O345" s="60"/>
      <c r="P345" s="170" t="n">
        <f aca="false">O345*H345</f>
        <v>0</v>
      </c>
      <c r="Q345" s="170" t="n">
        <v>0</v>
      </c>
      <c r="R345" s="170" t="n">
        <f aca="false">Q345*H345</f>
        <v>0</v>
      </c>
      <c r="S345" s="170" t="n">
        <v>0</v>
      </c>
      <c r="T345" s="171" t="n">
        <f aca="false">S345*H345</f>
        <v>0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172" t="s">
        <v>221</v>
      </c>
      <c r="AT345" s="172" t="s">
        <v>132</v>
      </c>
      <c r="AU345" s="172" t="s">
        <v>137</v>
      </c>
      <c r="AY345" s="3" t="s">
        <v>130</v>
      </c>
      <c r="BE345" s="173" t="n">
        <f aca="false">IF(N345="základní",J345,0)</f>
        <v>0</v>
      </c>
      <c r="BF345" s="173" t="n">
        <f aca="false">IF(N345="snížená",J345,0)</f>
        <v>0</v>
      </c>
      <c r="BG345" s="173" t="n">
        <f aca="false">IF(N345="zákl. přenesená",J345,0)</f>
        <v>0</v>
      </c>
      <c r="BH345" s="173" t="n">
        <f aca="false">IF(N345="sníž. přenesená",J345,0)</f>
        <v>0</v>
      </c>
      <c r="BI345" s="173" t="n">
        <f aca="false">IF(N345="nulová",J345,0)</f>
        <v>0</v>
      </c>
      <c r="BJ345" s="3" t="s">
        <v>137</v>
      </c>
      <c r="BK345" s="173" t="n">
        <f aca="false">ROUND(I345*H345,2)</f>
        <v>0</v>
      </c>
      <c r="BL345" s="3" t="s">
        <v>221</v>
      </c>
      <c r="BM345" s="172" t="s">
        <v>732</v>
      </c>
    </row>
    <row r="346" s="146" customFormat="true" ht="22.8" hidden="false" customHeight="true" outlineLevel="0" collapsed="false">
      <c r="B346" s="147"/>
      <c r="D346" s="148" t="s">
        <v>73</v>
      </c>
      <c r="E346" s="148" t="s">
        <v>733</v>
      </c>
      <c r="F346" s="148" t="s">
        <v>734</v>
      </c>
      <c r="I346" s="150"/>
      <c r="J346" s="159" t="n">
        <f aca="false">BK346</f>
        <v>0</v>
      </c>
      <c r="L346" s="147"/>
      <c r="M346" s="152"/>
      <c r="N346" s="153"/>
      <c r="O346" s="153"/>
      <c r="P346" s="154" t="n">
        <f aca="false">SUM(P347:P356)</f>
        <v>0</v>
      </c>
      <c r="Q346" s="153"/>
      <c r="R346" s="154" t="n">
        <f aca="false">SUM(R347:R356)</f>
        <v>0.00185</v>
      </c>
      <c r="S346" s="153"/>
      <c r="T346" s="155" t="n">
        <f aca="false">SUM(T347:T356)</f>
        <v>0.0126</v>
      </c>
      <c r="AR346" s="148" t="s">
        <v>137</v>
      </c>
      <c r="AT346" s="156" t="s">
        <v>73</v>
      </c>
      <c r="AU346" s="156" t="s">
        <v>79</v>
      </c>
      <c r="AY346" s="148" t="s">
        <v>130</v>
      </c>
      <c r="BK346" s="157" t="n">
        <f aca="false">SUM(BK347:BK356)</f>
        <v>0</v>
      </c>
    </row>
    <row r="347" s="27" customFormat="true" ht="21.75" hidden="false" customHeight="true" outlineLevel="0" collapsed="false">
      <c r="A347" s="22"/>
      <c r="B347" s="160"/>
      <c r="C347" s="204" t="s">
        <v>735</v>
      </c>
      <c r="D347" s="204" t="s">
        <v>132</v>
      </c>
      <c r="E347" s="205" t="s">
        <v>736</v>
      </c>
      <c r="F347" s="206" t="s">
        <v>737</v>
      </c>
      <c r="G347" s="164" t="s">
        <v>153</v>
      </c>
      <c r="H347" s="165" t="n">
        <v>1</v>
      </c>
      <c r="I347" s="166"/>
      <c r="J347" s="167" t="n">
        <f aca="false">ROUND(I347*H347,2)</f>
        <v>0</v>
      </c>
      <c r="K347" s="163" t="s">
        <v>164</v>
      </c>
      <c r="L347" s="23"/>
      <c r="M347" s="168"/>
      <c r="N347" s="169" t="s">
        <v>40</v>
      </c>
      <c r="O347" s="60"/>
      <c r="P347" s="170" t="n">
        <f aca="false">O347*H347</f>
        <v>0</v>
      </c>
      <c r="Q347" s="170" t="n">
        <v>0</v>
      </c>
      <c r="R347" s="170" t="n">
        <f aca="false">Q347*H347</f>
        <v>0</v>
      </c>
      <c r="S347" s="170" t="n">
        <v>0.0018</v>
      </c>
      <c r="T347" s="171" t="n">
        <f aca="false">S347*H347</f>
        <v>0.0018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72" t="s">
        <v>221</v>
      </c>
      <c r="AT347" s="172" t="s">
        <v>132</v>
      </c>
      <c r="AU347" s="172" t="s">
        <v>137</v>
      </c>
      <c r="AY347" s="3" t="s">
        <v>130</v>
      </c>
      <c r="BE347" s="173" t="n">
        <f aca="false">IF(N347="základní",J347,0)</f>
        <v>0</v>
      </c>
      <c r="BF347" s="173" t="n">
        <f aca="false">IF(N347="snížená",J347,0)</f>
        <v>0</v>
      </c>
      <c r="BG347" s="173" t="n">
        <f aca="false">IF(N347="zákl. přenesená",J347,0)</f>
        <v>0</v>
      </c>
      <c r="BH347" s="173" t="n">
        <f aca="false">IF(N347="sníž. přenesená",J347,0)</f>
        <v>0</v>
      </c>
      <c r="BI347" s="173" t="n">
        <f aca="false">IF(N347="nulová",J347,0)</f>
        <v>0</v>
      </c>
      <c r="BJ347" s="3" t="s">
        <v>137</v>
      </c>
      <c r="BK347" s="173" t="n">
        <f aca="false">ROUND(I347*H347,2)</f>
        <v>0</v>
      </c>
      <c r="BL347" s="3" t="s">
        <v>221</v>
      </c>
      <c r="BM347" s="172" t="s">
        <v>738</v>
      </c>
    </row>
    <row r="348" s="27" customFormat="true" ht="24.15" hidden="false" customHeight="true" outlineLevel="0" collapsed="false">
      <c r="A348" s="22"/>
      <c r="B348" s="160"/>
      <c r="C348" s="204" t="s">
        <v>739</v>
      </c>
      <c r="D348" s="204" t="s">
        <v>132</v>
      </c>
      <c r="E348" s="205" t="s">
        <v>740</v>
      </c>
      <c r="F348" s="206" t="s">
        <v>741</v>
      </c>
      <c r="G348" s="164" t="s">
        <v>153</v>
      </c>
      <c r="H348" s="165" t="n">
        <v>1</v>
      </c>
      <c r="I348" s="166"/>
      <c r="J348" s="167" t="n">
        <f aca="false">ROUND(I348*H348,2)</f>
        <v>0</v>
      </c>
      <c r="K348" s="163" t="s">
        <v>164</v>
      </c>
      <c r="L348" s="23"/>
      <c r="M348" s="168"/>
      <c r="N348" s="169" t="s">
        <v>40</v>
      </c>
      <c r="O348" s="60"/>
      <c r="P348" s="170" t="n">
        <f aca="false">O348*H348</f>
        <v>0</v>
      </c>
      <c r="Q348" s="170" t="n">
        <v>0</v>
      </c>
      <c r="R348" s="170" t="n">
        <f aca="false">Q348*H348</f>
        <v>0</v>
      </c>
      <c r="S348" s="170" t="n">
        <v>0</v>
      </c>
      <c r="T348" s="171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72" t="s">
        <v>221</v>
      </c>
      <c r="AT348" s="172" t="s">
        <v>132</v>
      </c>
      <c r="AU348" s="172" t="s">
        <v>137</v>
      </c>
      <c r="AY348" s="3" t="s">
        <v>130</v>
      </c>
      <c r="BE348" s="173" t="n">
        <f aca="false">IF(N348="základní",J348,0)</f>
        <v>0</v>
      </c>
      <c r="BF348" s="173" t="n">
        <f aca="false">IF(N348="snížená",J348,0)</f>
        <v>0</v>
      </c>
      <c r="BG348" s="173" t="n">
        <f aca="false">IF(N348="zákl. přenesená",J348,0)</f>
        <v>0</v>
      </c>
      <c r="BH348" s="173" t="n">
        <f aca="false">IF(N348="sníž. přenesená",J348,0)</f>
        <v>0</v>
      </c>
      <c r="BI348" s="173" t="n">
        <f aca="false">IF(N348="nulová",J348,0)</f>
        <v>0</v>
      </c>
      <c r="BJ348" s="3" t="s">
        <v>137</v>
      </c>
      <c r="BK348" s="173" t="n">
        <f aca="false">ROUND(I348*H348,2)</f>
        <v>0</v>
      </c>
      <c r="BL348" s="3" t="s">
        <v>221</v>
      </c>
      <c r="BM348" s="172" t="s">
        <v>742</v>
      </c>
    </row>
    <row r="349" s="27" customFormat="true" ht="24.15" hidden="false" customHeight="true" outlineLevel="0" collapsed="false">
      <c r="A349" s="22"/>
      <c r="B349" s="160"/>
      <c r="C349" s="207" t="s">
        <v>743</v>
      </c>
      <c r="D349" s="207" t="s">
        <v>235</v>
      </c>
      <c r="E349" s="208" t="s">
        <v>744</v>
      </c>
      <c r="F349" s="209" t="s">
        <v>745</v>
      </c>
      <c r="G349" s="196" t="s">
        <v>153</v>
      </c>
      <c r="H349" s="197" t="n">
        <v>1</v>
      </c>
      <c r="I349" s="198"/>
      <c r="J349" s="199" t="n">
        <f aca="false">ROUND(I349*H349,2)</f>
        <v>0</v>
      </c>
      <c r="K349" s="195" t="s">
        <v>164</v>
      </c>
      <c r="L349" s="200"/>
      <c r="M349" s="201"/>
      <c r="N349" s="202" t="s">
        <v>40</v>
      </c>
      <c r="O349" s="60"/>
      <c r="P349" s="170" t="n">
        <f aca="false">O349*H349</f>
        <v>0</v>
      </c>
      <c r="Q349" s="170" t="n">
        <v>0.00185</v>
      </c>
      <c r="R349" s="170" t="n">
        <f aca="false">Q349*H349</f>
        <v>0.00185</v>
      </c>
      <c r="S349" s="170" t="n">
        <v>0</v>
      </c>
      <c r="T349" s="171" t="n">
        <f aca="false">S349*H349</f>
        <v>0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72" t="s">
        <v>289</v>
      </c>
      <c r="AT349" s="172" t="s">
        <v>235</v>
      </c>
      <c r="AU349" s="172" t="s">
        <v>137</v>
      </c>
      <c r="AY349" s="3" t="s">
        <v>130</v>
      </c>
      <c r="BE349" s="173" t="n">
        <f aca="false">IF(N349="základní",J349,0)</f>
        <v>0</v>
      </c>
      <c r="BF349" s="173" t="n">
        <f aca="false">IF(N349="snížená",J349,0)</f>
        <v>0</v>
      </c>
      <c r="BG349" s="173" t="n">
        <f aca="false">IF(N349="zákl. přenesená",J349,0)</f>
        <v>0</v>
      </c>
      <c r="BH349" s="173" t="n">
        <f aca="false">IF(N349="sníž. přenesená",J349,0)</f>
        <v>0</v>
      </c>
      <c r="BI349" s="173" t="n">
        <f aca="false">IF(N349="nulová",J349,0)</f>
        <v>0</v>
      </c>
      <c r="BJ349" s="3" t="s">
        <v>137</v>
      </c>
      <c r="BK349" s="173" t="n">
        <f aca="false">ROUND(I349*H349,2)</f>
        <v>0</v>
      </c>
      <c r="BL349" s="3" t="s">
        <v>221</v>
      </c>
      <c r="BM349" s="172" t="s">
        <v>746</v>
      </c>
    </row>
    <row r="350" s="27" customFormat="true" ht="24.15" hidden="false" customHeight="true" outlineLevel="0" collapsed="false">
      <c r="A350" s="22"/>
      <c r="B350" s="160"/>
      <c r="C350" s="204" t="s">
        <v>747</v>
      </c>
      <c r="D350" s="204" t="s">
        <v>132</v>
      </c>
      <c r="E350" s="205" t="s">
        <v>748</v>
      </c>
      <c r="F350" s="206" t="s">
        <v>749</v>
      </c>
      <c r="G350" s="164" t="s">
        <v>135</v>
      </c>
      <c r="H350" s="165" t="n">
        <v>1</v>
      </c>
      <c r="I350" s="166"/>
      <c r="J350" s="167" t="n">
        <f aca="false">ROUND(I350*H350,2)</f>
        <v>0</v>
      </c>
      <c r="K350" s="163"/>
      <c r="L350" s="23"/>
      <c r="M350" s="168"/>
      <c r="N350" s="169" t="s">
        <v>40</v>
      </c>
      <c r="O350" s="60"/>
      <c r="P350" s="170" t="n">
        <f aca="false">O350*H350</f>
        <v>0</v>
      </c>
      <c r="Q350" s="170" t="n">
        <v>0</v>
      </c>
      <c r="R350" s="170" t="n">
        <f aca="false">Q350*H350</f>
        <v>0</v>
      </c>
      <c r="S350" s="170" t="n">
        <v>0.0018</v>
      </c>
      <c r="T350" s="171" t="n">
        <f aca="false">S350*H350</f>
        <v>0.0018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72" t="s">
        <v>221</v>
      </c>
      <c r="AT350" s="172" t="s">
        <v>132</v>
      </c>
      <c r="AU350" s="172" t="s">
        <v>137</v>
      </c>
      <c r="AY350" s="3" t="s">
        <v>130</v>
      </c>
      <c r="BE350" s="173" t="n">
        <f aca="false">IF(N350="základní",J350,0)</f>
        <v>0</v>
      </c>
      <c r="BF350" s="173" t="n">
        <f aca="false">IF(N350="snížená",J350,0)</f>
        <v>0</v>
      </c>
      <c r="BG350" s="173" t="n">
        <f aca="false">IF(N350="zákl. přenesená",J350,0)</f>
        <v>0</v>
      </c>
      <c r="BH350" s="173" t="n">
        <f aca="false">IF(N350="sníž. přenesená",J350,0)</f>
        <v>0</v>
      </c>
      <c r="BI350" s="173" t="n">
        <f aca="false">IF(N350="nulová",J350,0)</f>
        <v>0</v>
      </c>
      <c r="BJ350" s="3" t="s">
        <v>137</v>
      </c>
      <c r="BK350" s="173" t="n">
        <f aca="false">ROUND(I350*H350,2)</f>
        <v>0</v>
      </c>
      <c r="BL350" s="3" t="s">
        <v>221</v>
      </c>
      <c r="BM350" s="172" t="s">
        <v>750</v>
      </c>
    </row>
    <row r="351" s="27" customFormat="true" ht="16.5" hidden="false" customHeight="true" outlineLevel="0" collapsed="false">
      <c r="A351" s="22"/>
      <c r="B351" s="160"/>
      <c r="C351" s="204" t="s">
        <v>751</v>
      </c>
      <c r="D351" s="204" t="s">
        <v>132</v>
      </c>
      <c r="E351" s="205" t="s">
        <v>752</v>
      </c>
      <c r="F351" s="206" t="s">
        <v>753</v>
      </c>
      <c r="G351" s="164" t="s">
        <v>135</v>
      </c>
      <c r="H351" s="165" t="n">
        <v>1</v>
      </c>
      <c r="I351" s="166"/>
      <c r="J351" s="167" t="n">
        <f aca="false">ROUND(I351*H351,2)</f>
        <v>0</v>
      </c>
      <c r="K351" s="163"/>
      <c r="L351" s="23"/>
      <c r="M351" s="168"/>
      <c r="N351" s="169" t="s">
        <v>40</v>
      </c>
      <c r="O351" s="60"/>
      <c r="P351" s="170" t="n">
        <f aca="false">O351*H351</f>
        <v>0</v>
      </c>
      <c r="Q351" s="170" t="n">
        <v>0</v>
      </c>
      <c r="R351" s="170" t="n">
        <f aca="false">Q351*H351</f>
        <v>0</v>
      </c>
      <c r="S351" s="170" t="n">
        <v>0.0018</v>
      </c>
      <c r="T351" s="171" t="n">
        <f aca="false">S351*H351</f>
        <v>0.0018</v>
      </c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R351" s="172" t="s">
        <v>221</v>
      </c>
      <c r="AT351" s="172" t="s">
        <v>132</v>
      </c>
      <c r="AU351" s="172" t="s">
        <v>137</v>
      </c>
      <c r="AY351" s="3" t="s">
        <v>130</v>
      </c>
      <c r="BE351" s="173" t="n">
        <f aca="false">IF(N351="základní",J351,0)</f>
        <v>0</v>
      </c>
      <c r="BF351" s="173" t="n">
        <f aca="false">IF(N351="snížená",J351,0)</f>
        <v>0</v>
      </c>
      <c r="BG351" s="173" t="n">
        <f aca="false">IF(N351="zákl. přenesená",J351,0)</f>
        <v>0</v>
      </c>
      <c r="BH351" s="173" t="n">
        <f aca="false">IF(N351="sníž. přenesená",J351,0)</f>
        <v>0</v>
      </c>
      <c r="BI351" s="173" t="n">
        <f aca="false">IF(N351="nulová",J351,0)</f>
        <v>0</v>
      </c>
      <c r="BJ351" s="3" t="s">
        <v>137</v>
      </c>
      <c r="BK351" s="173" t="n">
        <f aca="false">ROUND(I351*H351,2)</f>
        <v>0</v>
      </c>
      <c r="BL351" s="3" t="s">
        <v>221</v>
      </c>
      <c r="BM351" s="172" t="s">
        <v>754</v>
      </c>
    </row>
    <row r="352" s="27" customFormat="true" ht="24.15" hidden="false" customHeight="true" outlineLevel="0" collapsed="false">
      <c r="A352" s="22"/>
      <c r="B352" s="160"/>
      <c r="C352" s="204" t="s">
        <v>755</v>
      </c>
      <c r="D352" s="204" t="s">
        <v>132</v>
      </c>
      <c r="E352" s="205" t="s">
        <v>756</v>
      </c>
      <c r="F352" s="206" t="s">
        <v>757</v>
      </c>
      <c r="G352" s="164" t="s">
        <v>153</v>
      </c>
      <c r="H352" s="165" t="n">
        <v>1</v>
      </c>
      <c r="I352" s="166"/>
      <c r="J352" s="167" t="n">
        <f aca="false">ROUND(I352*H352,2)</f>
        <v>0</v>
      </c>
      <c r="K352" s="163"/>
      <c r="L352" s="23"/>
      <c r="M352" s="168"/>
      <c r="N352" s="169" t="s">
        <v>40</v>
      </c>
      <c r="O352" s="60"/>
      <c r="P352" s="170" t="n">
        <f aca="false">O352*H352</f>
        <v>0</v>
      </c>
      <c r="Q352" s="170" t="n">
        <v>0</v>
      </c>
      <c r="R352" s="170" t="n">
        <f aca="false">Q352*H352</f>
        <v>0</v>
      </c>
      <c r="S352" s="170" t="n">
        <v>0.0018</v>
      </c>
      <c r="T352" s="171" t="n">
        <f aca="false">S352*H352</f>
        <v>0.0018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72" t="s">
        <v>221</v>
      </c>
      <c r="AT352" s="172" t="s">
        <v>132</v>
      </c>
      <c r="AU352" s="172" t="s">
        <v>137</v>
      </c>
      <c r="AY352" s="3" t="s">
        <v>130</v>
      </c>
      <c r="BE352" s="173" t="n">
        <f aca="false">IF(N352="základní",J352,0)</f>
        <v>0</v>
      </c>
      <c r="BF352" s="173" t="n">
        <f aca="false">IF(N352="snížená",J352,0)</f>
        <v>0</v>
      </c>
      <c r="BG352" s="173" t="n">
        <f aca="false">IF(N352="zákl. přenesená",J352,0)</f>
        <v>0</v>
      </c>
      <c r="BH352" s="173" t="n">
        <f aca="false">IF(N352="sníž. přenesená",J352,0)</f>
        <v>0</v>
      </c>
      <c r="BI352" s="173" t="n">
        <f aca="false">IF(N352="nulová",J352,0)</f>
        <v>0</v>
      </c>
      <c r="BJ352" s="3" t="s">
        <v>137</v>
      </c>
      <c r="BK352" s="173" t="n">
        <f aca="false">ROUND(I352*H352,2)</f>
        <v>0</v>
      </c>
      <c r="BL352" s="3" t="s">
        <v>221</v>
      </c>
      <c r="BM352" s="172" t="s">
        <v>758</v>
      </c>
    </row>
    <row r="353" s="27" customFormat="true" ht="16.5" hidden="false" customHeight="true" outlineLevel="0" collapsed="false">
      <c r="A353" s="22"/>
      <c r="B353" s="160"/>
      <c r="C353" s="204" t="s">
        <v>759</v>
      </c>
      <c r="D353" s="204" t="s">
        <v>132</v>
      </c>
      <c r="E353" s="205" t="s">
        <v>760</v>
      </c>
      <c r="F353" s="206" t="s">
        <v>761</v>
      </c>
      <c r="G353" s="164" t="s">
        <v>153</v>
      </c>
      <c r="H353" s="165" t="n">
        <v>1</v>
      </c>
      <c r="I353" s="166"/>
      <c r="J353" s="167" t="n">
        <f aca="false">ROUND(I353*H353,2)</f>
        <v>0</v>
      </c>
      <c r="K353" s="163"/>
      <c r="L353" s="23"/>
      <c r="M353" s="168"/>
      <c r="N353" s="169" t="s">
        <v>40</v>
      </c>
      <c r="O353" s="60"/>
      <c r="P353" s="170" t="n">
        <f aca="false">O353*H353</f>
        <v>0</v>
      </c>
      <c r="Q353" s="170" t="n">
        <v>0</v>
      </c>
      <c r="R353" s="170" t="n">
        <f aca="false">Q353*H353</f>
        <v>0</v>
      </c>
      <c r="S353" s="170" t="n">
        <v>0.0018</v>
      </c>
      <c r="T353" s="171" t="n">
        <f aca="false">S353*H353</f>
        <v>0.0018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72" t="s">
        <v>221</v>
      </c>
      <c r="AT353" s="172" t="s">
        <v>132</v>
      </c>
      <c r="AU353" s="172" t="s">
        <v>137</v>
      </c>
      <c r="AY353" s="3" t="s">
        <v>130</v>
      </c>
      <c r="BE353" s="173" t="n">
        <f aca="false">IF(N353="základní",J353,0)</f>
        <v>0</v>
      </c>
      <c r="BF353" s="173" t="n">
        <f aca="false">IF(N353="snížená",J353,0)</f>
        <v>0</v>
      </c>
      <c r="BG353" s="173" t="n">
        <f aca="false">IF(N353="zákl. přenesená",J353,0)</f>
        <v>0</v>
      </c>
      <c r="BH353" s="173" t="n">
        <f aca="false">IF(N353="sníž. přenesená",J353,0)</f>
        <v>0</v>
      </c>
      <c r="BI353" s="173" t="n">
        <f aca="false">IF(N353="nulová",J353,0)</f>
        <v>0</v>
      </c>
      <c r="BJ353" s="3" t="s">
        <v>137</v>
      </c>
      <c r="BK353" s="173" t="n">
        <f aca="false">ROUND(I353*H353,2)</f>
        <v>0</v>
      </c>
      <c r="BL353" s="3" t="s">
        <v>221</v>
      </c>
      <c r="BM353" s="172" t="s">
        <v>762</v>
      </c>
    </row>
    <row r="354" s="27" customFormat="true" ht="24.15" hidden="false" customHeight="true" outlineLevel="0" collapsed="false">
      <c r="A354" s="22"/>
      <c r="B354" s="160"/>
      <c r="C354" s="204" t="s">
        <v>763</v>
      </c>
      <c r="D354" s="204" t="s">
        <v>132</v>
      </c>
      <c r="E354" s="205" t="s">
        <v>764</v>
      </c>
      <c r="F354" s="206" t="s">
        <v>765</v>
      </c>
      <c r="G354" s="164" t="s">
        <v>153</v>
      </c>
      <c r="H354" s="165" t="n">
        <v>1</v>
      </c>
      <c r="I354" s="166"/>
      <c r="J354" s="167" t="n">
        <f aca="false">ROUND(I354*H354,2)</f>
        <v>0</v>
      </c>
      <c r="K354" s="163"/>
      <c r="L354" s="23"/>
      <c r="M354" s="168"/>
      <c r="N354" s="169" t="s">
        <v>40</v>
      </c>
      <c r="O354" s="60"/>
      <c r="P354" s="170" t="n">
        <f aca="false">O354*H354</f>
        <v>0</v>
      </c>
      <c r="Q354" s="170" t="n">
        <v>0</v>
      </c>
      <c r="R354" s="170" t="n">
        <f aca="false">Q354*H354</f>
        <v>0</v>
      </c>
      <c r="S354" s="170" t="n">
        <v>0.0018</v>
      </c>
      <c r="T354" s="171" t="n">
        <f aca="false">S354*H354</f>
        <v>0.0018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72" t="s">
        <v>221</v>
      </c>
      <c r="AT354" s="172" t="s">
        <v>132</v>
      </c>
      <c r="AU354" s="172" t="s">
        <v>137</v>
      </c>
      <c r="AY354" s="3" t="s">
        <v>130</v>
      </c>
      <c r="BE354" s="173" t="n">
        <f aca="false">IF(N354="základní",J354,0)</f>
        <v>0</v>
      </c>
      <c r="BF354" s="173" t="n">
        <f aca="false">IF(N354="snížená",J354,0)</f>
        <v>0</v>
      </c>
      <c r="BG354" s="173" t="n">
        <f aca="false">IF(N354="zákl. přenesená",J354,0)</f>
        <v>0</v>
      </c>
      <c r="BH354" s="173" t="n">
        <f aca="false">IF(N354="sníž. přenesená",J354,0)</f>
        <v>0</v>
      </c>
      <c r="BI354" s="173" t="n">
        <f aca="false">IF(N354="nulová",J354,0)</f>
        <v>0</v>
      </c>
      <c r="BJ354" s="3" t="s">
        <v>137</v>
      </c>
      <c r="BK354" s="173" t="n">
        <f aca="false">ROUND(I354*H354,2)</f>
        <v>0</v>
      </c>
      <c r="BL354" s="3" t="s">
        <v>221</v>
      </c>
      <c r="BM354" s="172" t="s">
        <v>766</v>
      </c>
    </row>
    <row r="355" s="27" customFormat="true" ht="24.15" hidden="false" customHeight="true" outlineLevel="0" collapsed="false">
      <c r="A355" s="22"/>
      <c r="B355" s="160"/>
      <c r="C355" s="204" t="s">
        <v>767</v>
      </c>
      <c r="D355" s="204" t="s">
        <v>132</v>
      </c>
      <c r="E355" s="205" t="s">
        <v>768</v>
      </c>
      <c r="F355" s="206" t="s">
        <v>769</v>
      </c>
      <c r="G355" s="164" t="s">
        <v>153</v>
      </c>
      <c r="H355" s="165" t="n">
        <v>1</v>
      </c>
      <c r="I355" s="166"/>
      <c r="J355" s="167" t="n">
        <f aca="false">ROUND(I355*H355,2)</f>
        <v>0</v>
      </c>
      <c r="K355" s="163"/>
      <c r="L355" s="23"/>
      <c r="M355" s="168"/>
      <c r="N355" s="169" t="s">
        <v>40</v>
      </c>
      <c r="O355" s="60"/>
      <c r="P355" s="170" t="n">
        <f aca="false">O355*H355</f>
        <v>0</v>
      </c>
      <c r="Q355" s="170" t="n">
        <v>0</v>
      </c>
      <c r="R355" s="170" t="n">
        <f aca="false">Q355*H355</f>
        <v>0</v>
      </c>
      <c r="S355" s="170" t="n">
        <v>0.0018</v>
      </c>
      <c r="T355" s="171" t="n">
        <f aca="false">S355*H355</f>
        <v>0.0018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172" t="s">
        <v>221</v>
      </c>
      <c r="AT355" s="172" t="s">
        <v>132</v>
      </c>
      <c r="AU355" s="172" t="s">
        <v>137</v>
      </c>
      <c r="AY355" s="3" t="s">
        <v>130</v>
      </c>
      <c r="BE355" s="173" t="n">
        <f aca="false">IF(N355="základní",J355,0)</f>
        <v>0</v>
      </c>
      <c r="BF355" s="173" t="n">
        <f aca="false">IF(N355="snížená",J355,0)</f>
        <v>0</v>
      </c>
      <c r="BG355" s="173" t="n">
        <f aca="false">IF(N355="zákl. přenesená",J355,0)</f>
        <v>0</v>
      </c>
      <c r="BH355" s="173" t="n">
        <f aca="false">IF(N355="sníž. přenesená",J355,0)</f>
        <v>0</v>
      </c>
      <c r="BI355" s="173" t="n">
        <f aca="false">IF(N355="nulová",J355,0)</f>
        <v>0</v>
      </c>
      <c r="BJ355" s="3" t="s">
        <v>137</v>
      </c>
      <c r="BK355" s="173" t="n">
        <f aca="false">ROUND(I355*H355,2)</f>
        <v>0</v>
      </c>
      <c r="BL355" s="3" t="s">
        <v>221</v>
      </c>
      <c r="BM355" s="172" t="s">
        <v>770</v>
      </c>
    </row>
    <row r="356" s="27" customFormat="true" ht="24.15" hidden="false" customHeight="true" outlineLevel="0" collapsed="false">
      <c r="A356" s="22"/>
      <c r="B356" s="160"/>
      <c r="C356" s="204" t="s">
        <v>771</v>
      </c>
      <c r="D356" s="204" t="s">
        <v>132</v>
      </c>
      <c r="E356" s="205" t="s">
        <v>772</v>
      </c>
      <c r="F356" s="206" t="s">
        <v>773</v>
      </c>
      <c r="G356" s="164" t="s">
        <v>382</v>
      </c>
      <c r="H356" s="203"/>
      <c r="I356" s="166"/>
      <c r="J356" s="167" t="n">
        <f aca="false">ROUND(I356*H356,2)</f>
        <v>0</v>
      </c>
      <c r="K356" s="163" t="s">
        <v>164</v>
      </c>
      <c r="L356" s="23"/>
      <c r="M356" s="168"/>
      <c r="N356" s="169" t="s">
        <v>40</v>
      </c>
      <c r="O356" s="60"/>
      <c r="P356" s="170" t="n">
        <f aca="false">O356*H356</f>
        <v>0</v>
      </c>
      <c r="Q356" s="170" t="n">
        <v>0</v>
      </c>
      <c r="R356" s="170" t="n">
        <f aca="false">Q356*H356</f>
        <v>0</v>
      </c>
      <c r="S356" s="170" t="n">
        <v>0</v>
      </c>
      <c r="T356" s="171" t="n">
        <f aca="false">S356*H356</f>
        <v>0</v>
      </c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R356" s="172" t="s">
        <v>221</v>
      </c>
      <c r="AT356" s="172" t="s">
        <v>132</v>
      </c>
      <c r="AU356" s="172" t="s">
        <v>137</v>
      </c>
      <c r="AY356" s="3" t="s">
        <v>130</v>
      </c>
      <c r="BE356" s="173" t="n">
        <f aca="false">IF(N356="základní",J356,0)</f>
        <v>0</v>
      </c>
      <c r="BF356" s="173" t="n">
        <f aca="false">IF(N356="snížená",J356,0)</f>
        <v>0</v>
      </c>
      <c r="BG356" s="173" t="n">
        <f aca="false">IF(N356="zákl. přenesená",J356,0)</f>
        <v>0</v>
      </c>
      <c r="BH356" s="173" t="n">
        <f aca="false">IF(N356="sníž. přenesená",J356,0)</f>
        <v>0</v>
      </c>
      <c r="BI356" s="173" t="n">
        <f aca="false">IF(N356="nulová",J356,0)</f>
        <v>0</v>
      </c>
      <c r="BJ356" s="3" t="s">
        <v>137</v>
      </c>
      <c r="BK356" s="173" t="n">
        <f aca="false">ROUND(I356*H356,2)</f>
        <v>0</v>
      </c>
      <c r="BL356" s="3" t="s">
        <v>221</v>
      </c>
      <c r="BM356" s="172" t="s">
        <v>774</v>
      </c>
    </row>
    <row r="357" s="146" customFormat="true" ht="22.8" hidden="false" customHeight="true" outlineLevel="0" collapsed="false">
      <c r="B357" s="147"/>
      <c r="D357" s="148" t="s">
        <v>73</v>
      </c>
      <c r="E357" s="148" t="s">
        <v>775</v>
      </c>
      <c r="F357" s="148" t="s">
        <v>776</v>
      </c>
      <c r="I357" s="150"/>
      <c r="J357" s="159" t="n">
        <f aca="false">BK357</f>
        <v>0</v>
      </c>
      <c r="L357" s="147"/>
      <c r="M357" s="152"/>
      <c r="N357" s="153"/>
      <c r="O357" s="153"/>
      <c r="P357" s="154" t="n">
        <f aca="false">SUM(P358:P373)</f>
        <v>0</v>
      </c>
      <c r="Q357" s="153"/>
      <c r="R357" s="154" t="n">
        <f aca="false">SUM(R358:R373)</f>
        <v>0.143356</v>
      </c>
      <c r="S357" s="153"/>
      <c r="T357" s="155" t="n">
        <f aca="false">SUM(T358:T373)</f>
        <v>0</v>
      </c>
      <c r="AR357" s="148" t="s">
        <v>137</v>
      </c>
      <c r="AT357" s="156" t="s">
        <v>73</v>
      </c>
      <c r="AU357" s="156" t="s">
        <v>79</v>
      </c>
      <c r="AY357" s="148" t="s">
        <v>130</v>
      </c>
      <c r="BK357" s="157" t="n">
        <f aca="false">SUM(BK358:BK373)</f>
        <v>0</v>
      </c>
    </row>
    <row r="358" s="27" customFormat="true" ht="16.5" hidden="false" customHeight="true" outlineLevel="0" collapsed="false">
      <c r="A358" s="22"/>
      <c r="B358" s="160"/>
      <c r="C358" s="204" t="s">
        <v>777</v>
      </c>
      <c r="D358" s="204" t="s">
        <v>132</v>
      </c>
      <c r="E358" s="205" t="s">
        <v>778</v>
      </c>
      <c r="F358" s="206" t="s">
        <v>779</v>
      </c>
      <c r="G358" s="164" t="s">
        <v>143</v>
      </c>
      <c r="H358" s="165" t="n">
        <v>3.6</v>
      </c>
      <c r="I358" s="166"/>
      <c r="J358" s="167" t="n">
        <f aca="false">ROUND(I358*H358,2)</f>
        <v>0</v>
      </c>
      <c r="K358" s="163" t="s">
        <v>164</v>
      </c>
      <c r="L358" s="23"/>
      <c r="M358" s="168"/>
      <c r="N358" s="169" t="s">
        <v>40</v>
      </c>
      <c r="O358" s="60"/>
      <c r="P358" s="170" t="n">
        <f aca="false">O358*H358</f>
        <v>0</v>
      </c>
      <c r="Q358" s="170" t="n">
        <v>0.0003</v>
      </c>
      <c r="R358" s="170" t="n">
        <f aca="false">Q358*H358</f>
        <v>0.00108</v>
      </c>
      <c r="S358" s="170" t="n">
        <v>0</v>
      </c>
      <c r="T358" s="171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72" t="s">
        <v>221</v>
      </c>
      <c r="AT358" s="172" t="s">
        <v>132</v>
      </c>
      <c r="AU358" s="172" t="s">
        <v>137</v>
      </c>
      <c r="AY358" s="3" t="s">
        <v>130</v>
      </c>
      <c r="BE358" s="173" t="n">
        <f aca="false">IF(N358="základní",J358,0)</f>
        <v>0</v>
      </c>
      <c r="BF358" s="173" t="n">
        <f aca="false">IF(N358="snížená",J358,0)</f>
        <v>0</v>
      </c>
      <c r="BG358" s="173" t="n">
        <f aca="false">IF(N358="zákl. přenesená",J358,0)</f>
        <v>0</v>
      </c>
      <c r="BH358" s="173" t="n">
        <f aca="false">IF(N358="sníž. přenesená",J358,0)</f>
        <v>0</v>
      </c>
      <c r="BI358" s="173" t="n">
        <f aca="false">IF(N358="nulová",J358,0)</f>
        <v>0</v>
      </c>
      <c r="BJ358" s="3" t="s">
        <v>137</v>
      </c>
      <c r="BK358" s="173" t="n">
        <f aca="false">ROUND(I358*H358,2)</f>
        <v>0</v>
      </c>
      <c r="BL358" s="3" t="s">
        <v>221</v>
      </c>
      <c r="BM358" s="172" t="s">
        <v>780</v>
      </c>
    </row>
    <row r="359" s="174" customFormat="true" ht="12.8" hidden="false" customHeight="false" outlineLevel="0" collapsed="false">
      <c r="B359" s="175"/>
      <c r="D359" s="110" t="s">
        <v>145</v>
      </c>
      <c r="E359" s="177"/>
      <c r="F359" s="178" t="s">
        <v>781</v>
      </c>
      <c r="H359" s="179" t="n">
        <v>3.6</v>
      </c>
      <c r="I359" s="180"/>
      <c r="L359" s="175"/>
      <c r="M359" s="181"/>
      <c r="N359" s="182"/>
      <c r="O359" s="182"/>
      <c r="P359" s="182"/>
      <c r="Q359" s="182"/>
      <c r="R359" s="182"/>
      <c r="S359" s="182"/>
      <c r="T359" s="183"/>
      <c r="AT359" s="177" t="s">
        <v>145</v>
      </c>
      <c r="AU359" s="177" t="s">
        <v>137</v>
      </c>
      <c r="AV359" s="174" t="s">
        <v>137</v>
      </c>
      <c r="AW359" s="174" t="s">
        <v>31</v>
      </c>
      <c r="AX359" s="174" t="s">
        <v>79</v>
      </c>
      <c r="AY359" s="177" t="s">
        <v>130</v>
      </c>
    </row>
    <row r="360" s="27" customFormat="true" ht="24.15" hidden="false" customHeight="true" outlineLevel="0" collapsed="false">
      <c r="A360" s="22"/>
      <c r="B360" s="160"/>
      <c r="C360" s="204" t="s">
        <v>782</v>
      </c>
      <c r="D360" s="204" t="s">
        <v>132</v>
      </c>
      <c r="E360" s="205" t="s">
        <v>783</v>
      </c>
      <c r="F360" s="206" t="s">
        <v>784</v>
      </c>
      <c r="G360" s="164" t="s">
        <v>143</v>
      </c>
      <c r="H360" s="165" t="n">
        <v>3.6</v>
      </c>
      <c r="I360" s="166"/>
      <c r="J360" s="167" t="n">
        <f aca="false">ROUND(I360*H360,2)</f>
        <v>0</v>
      </c>
      <c r="K360" s="163" t="s">
        <v>164</v>
      </c>
      <c r="L360" s="23"/>
      <c r="M360" s="168"/>
      <c r="N360" s="169" t="s">
        <v>40</v>
      </c>
      <c r="O360" s="60"/>
      <c r="P360" s="170" t="n">
        <f aca="false">O360*H360</f>
        <v>0</v>
      </c>
      <c r="Q360" s="170" t="n">
        <v>0.00758</v>
      </c>
      <c r="R360" s="170" t="n">
        <f aca="false">Q360*H360</f>
        <v>0.027288</v>
      </c>
      <c r="S360" s="170" t="n">
        <v>0</v>
      </c>
      <c r="T360" s="171" t="n">
        <f aca="false">S360*H360</f>
        <v>0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2" t="s">
        <v>221</v>
      </c>
      <c r="AT360" s="172" t="s">
        <v>132</v>
      </c>
      <c r="AU360" s="172" t="s">
        <v>137</v>
      </c>
      <c r="AY360" s="3" t="s">
        <v>130</v>
      </c>
      <c r="BE360" s="173" t="n">
        <f aca="false">IF(N360="základní",J360,0)</f>
        <v>0</v>
      </c>
      <c r="BF360" s="173" t="n">
        <f aca="false">IF(N360="snížená",J360,0)</f>
        <v>0</v>
      </c>
      <c r="BG360" s="173" t="n">
        <f aca="false">IF(N360="zákl. přenesená",J360,0)</f>
        <v>0</v>
      </c>
      <c r="BH360" s="173" t="n">
        <f aca="false">IF(N360="sníž. přenesená",J360,0)</f>
        <v>0</v>
      </c>
      <c r="BI360" s="173" t="n">
        <f aca="false">IF(N360="nulová",J360,0)</f>
        <v>0</v>
      </c>
      <c r="BJ360" s="3" t="s">
        <v>137</v>
      </c>
      <c r="BK360" s="173" t="n">
        <f aca="false">ROUND(I360*H360,2)</f>
        <v>0</v>
      </c>
      <c r="BL360" s="3" t="s">
        <v>221</v>
      </c>
      <c r="BM360" s="172" t="s">
        <v>785</v>
      </c>
    </row>
    <row r="361" s="27" customFormat="true" ht="24.15" hidden="false" customHeight="true" outlineLevel="0" collapsed="false">
      <c r="A361" s="22"/>
      <c r="B361" s="160"/>
      <c r="C361" s="204" t="s">
        <v>786</v>
      </c>
      <c r="D361" s="204" t="s">
        <v>132</v>
      </c>
      <c r="E361" s="205" t="s">
        <v>787</v>
      </c>
      <c r="F361" s="206" t="s">
        <v>788</v>
      </c>
      <c r="G361" s="164" t="s">
        <v>143</v>
      </c>
      <c r="H361" s="165" t="n">
        <v>3.6</v>
      </c>
      <c r="I361" s="166"/>
      <c r="J361" s="167" t="n">
        <f aca="false">ROUND(I361*H361,2)</f>
        <v>0</v>
      </c>
      <c r="K361" s="163" t="s">
        <v>164</v>
      </c>
      <c r="L361" s="23"/>
      <c r="M361" s="168"/>
      <c r="N361" s="169" t="s">
        <v>40</v>
      </c>
      <c r="O361" s="60"/>
      <c r="P361" s="170" t="n">
        <f aca="false">O361*H361</f>
        <v>0</v>
      </c>
      <c r="Q361" s="170" t="n">
        <v>0.0058</v>
      </c>
      <c r="R361" s="170" t="n">
        <f aca="false">Q361*H361</f>
        <v>0.02088</v>
      </c>
      <c r="S361" s="170" t="n">
        <v>0</v>
      </c>
      <c r="T361" s="171" t="n">
        <f aca="false"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72" t="s">
        <v>221</v>
      </c>
      <c r="AT361" s="172" t="s">
        <v>132</v>
      </c>
      <c r="AU361" s="172" t="s">
        <v>137</v>
      </c>
      <c r="AY361" s="3" t="s">
        <v>130</v>
      </c>
      <c r="BE361" s="173" t="n">
        <f aca="false">IF(N361="základní",J361,0)</f>
        <v>0</v>
      </c>
      <c r="BF361" s="173" t="n">
        <f aca="false">IF(N361="snížená",J361,0)</f>
        <v>0</v>
      </c>
      <c r="BG361" s="173" t="n">
        <f aca="false">IF(N361="zákl. přenesená",J361,0)</f>
        <v>0</v>
      </c>
      <c r="BH361" s="173" t="n">
        <f aca="false">IF(N361="sníž. přenesená",J361,0)</f>
        <v>0</v>
      </c>
      <c r="BI361" s="173" t="n">
        <f aca="false">IF(N361="nulová",J361,0)</f>
        <v>0</v>
      </c>
      <c r="BJ361" s="3" t="s">
        <v>137</v>
      </c>
      <c r="BK361" s="173" t="n">
        <f aca="false">ROUND(I361*H361,2)</f>
        <v>0</v>
      </c>
      <c r="BL361" s="3" t="s">
        <v>221</v>
      </c>
      <c r="BM361" s="172" t="s">
        <v>789</v>
      </c>
    </row>
    <row r="362" s="27" customFormat="true" ht="24.15" hidden="false" customHeight="true" outlineLevel="0" collapsed="false">
      <c r="A362" s="22"/>
      <c r="B362" s="160"/>
      <c r="C362" s="207" t="s">
        <v>790</v>
      </c>
      <c r="D362" s="207" t="s">
        <v>235</v>
      </c>
      <c r="E362" s="208" t="s">
        <v>791</v>
      </c>
      <c r="F362" s="209" t="s">
        <v>792</v>
      </c>
      <c r="G362" s="196" t="s">
        <v>143</v>
      </c>
      <c r="H362" s="197" t="n">
        <v>3.96</v>
      </c>
      <c r="I362" s="198"/>
      <c r="J362" s="199" t="n">
        <f aca="false">ROUND(I362*H362,2)</f>
        <v>0</v>
      </c>
      <c r="K362" s="195" t="s">
        <v>164</v>
      </c>
      <c r="L362" s="200"/>
      <c r="M362" s="201"/>
      <c r="N362" s="202" t="s">
        <v>40</v>
      </c>
      <c r="O362" s="60"/>
      <c r="P362" s="170" t="n">
        <f aca="false">O362*H362</f>
        <v>0</v>
      </c>
      <c r="Q362" s="170" t="n">
        <v>0.021</v>
      </c>
      <c r="R362" s="170" t="n">
        <f aca="false">Q362*H362</f>
        <v>0.08316</v>
      </c>
      <c r="S362" s="170" t="n">
        <v>0</v>
      </c>
      <c r="T362" s="171" t="n">
        <f aca="false">S362*H362</f>
        <v>0</v>
      </c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R362" s="172" t="s">
        <v>289</v>
      </c>
      <c r="AT362" s="172" t="s">
        <v>235</v>
      </c>
      <c r="AU362" s="172" t="s">
        <v>137</v>
      </c>
      <c r="AY362" s="3" t="s">
        <v>130</v>
      </c>
      <c r="BE362" s="173" t="n">
        <f aca="false">IF(N362="základní",J362,0)</f>
        <v>0</v>
      </c>
      <c r="BF362" s="173" t="n">
        <f aca="false">IF(N362="snížená",J362,0)</f>
        <v>0</v>
      </c>
      <c r="BG362" s="173" t="n">
        <f aca="false">IF(N362="zákl. přenesená",J362,0)</f>
        <v>0</v>
      </c>
      <c r="BH362" s="173" t="n">
        <f aca="false">IF(N362="sníž. přenesená",J362,0)</f>
        <v>0</v>
      </c>
      <c r="BI362" s="173" t="n">
        <f aca="false">IF(N362="nulová",J362,0)</f>
        <v>0</v>
      </c>
      <c r="BJ362" s="3" t="s">
        <v>137</v>
      </c>
      <c r="BK362" s="173" t="n">
        <f aca="false">ROUND(I362*H362,2)</f>
        <v>0</v>
      </c>
      <c r="BL362" s="3" t="s">
        <v>221</v>
      </c>
      <c r="BM362" s="172" t="s">
        <v>793</v>
      </c>
    </row>
    <row r="363" s="174" customFormat="true" ht="12.8" hidden="false" customHeight="false" outlineLevel="0" collapsed="false">
      <c r="B363" s="175"/>
      <c r="D363" s="110" t="s">
        <v>145</v>
      </c>
      <c r="F363" s="178" t="s">
        <v>794</v>
      </c>
      <c r="H363" s="179" t="n">
        <v>3.96</v>
      </c>
      <c r="I363" s="180"/>
      <c r="L363" s="175"/>
      <c r="M363" s="181"/>
      <c r="N363" s="182"/>
      <c r="O363" s="182"/>
      <c r="P363" s="182"/>
      <c r="Q363" s="182"/>
      <c r="R363" s="182"/>
      <c r="S363" s="182"/>
      <c r="T363" s="183"/>
      <c r="AT363" s="177" t="s">
        <v>145</v>
      </c>
      <c r="AU363" s="177" t="s">
        <v>137</v>
      </c>
      <c r="AV363" s="174" t="s">
        <v>137</v>
      </c>
      <c r="AW363" s="174" t="s">
        <v>2</v>
      </c>
      <c r="AX363" s="174" t="s">
        <v>79</v>
      </c>
      <c r="AY363" s="177" t="s">
        <v>130</v>
      </c>
    </row>
    <row r="364" s="27" customFormat="true" ht="24.15" hidden="false" customHeight="true" outlineLevel="0" collapsed="false">
      <c r="A364" s="22"/>
      <c r="B364" s="160"/>
      <c r="C364" s="204" t="s">
        <v>795</v>
      </c>
      <c r="D364" s="204" t="s">
        <v>132</v>
      </c>
      <c r="E364" s="205" t="s">
        <v>796</v>
      </c>
      <c r="F364" s="206" t="s">
        <v>797</v>
      </c>
      <c r="G364" s="164" t="s">
        <v>143</v>
      </c>
      <c r="H364" s="165" t="n">
        <v>3.6</v>
      </c>
      <c r="I364" s="166"/>
      <c r="J364" s="167" t="n">
        <f aca="false">ROUND(I364*H364,2)</f>
        <v>0</v>
      </c>
      <c r="K364" s="163" t="s">
        <v>164</v>
      </c>
      <c r="L364" s="23"/>
      <c r="M364" s="168"/>
      <c r="N364" s="169" t="s">
        <v>40</v>
      </c>
      <c r="O364" s="60"/>
      <c r="P364" s="170" t="n">
        <f aca="false">O364*H364</f>
        <v>0</v>
      </c>
      <c r="Q364" s="170" t="n">
        <v>0</v>
      </c>
      <c r="R364" s="170" t="n">
        <f aca="false">Q364*H364</f>
        <v>0</v>
      </c>
      <c r="S364" s="170" t="n">
        <v>0</v>
      </c>
      <c r="T364" s="171" t="n">
        <f aca="false">S364*H364</f>
        <v>0</v>
      </c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R364" s="172" t="s">
        <v>221</v>
      </c>
      <c r="AT364" s="172" t="s">
        <v>132</v>
      </c>
      <c r="AU364" s="172" t="s">
        <v>137</v>
      </c>
      <c r="AY364" s="3" t="s">
        <v>130</v>
      </c>
      <c r="BE364" s="173" t="n">
        <f aca="false">IF(N364="základní",J364,0)</f>
        <v>0</v>
      </c>
      <c r="BF364" s="173" t="n">
        <f aca="false">IF(N364="snížená",J364,0)</f>
        <v>0</v>
      </c>
      <c r="BG364" s="173" t="n">
        <f aca="false">IF(N364="zákl. přenesená",J364,0)</f>
        <v>0</v>
      </c>
      <c r="BH364" s="173" t="n">
        <f aca="false">IF(N364="sníž. přenesená",J364,0)</f>
        <v>0</v>
      </c>
      <c r="BI364" s="173" t="n">
        <f aca="false">IF(N364="nulová",J364,0)</f>
        <v>0</v>
      </c>
      <c r="BJ364" s="3" t="s">
        <v>137</v>
      </c>
      <c r="BK364" s="173" t="n">
        <f aca="false">ROUND(I364*H364,2)</f>
        <v>0</v>
      </c>
      <c r="BL364" s="3" t="s">
        <v>221</v>
      </c>
      <c r="BM364" s="172" t="s">
        <v>798</v>
      </c>
    </row>
    <row r="365" s="27" customFormat="true" ht="37.8" hidden="false" customHeight="true" outlineLevel="0" collapsed="false">
      <c r="A365" s="22"/>
      <c r="B365" s="160"/>
      <c r="C365" s="204" t="s">
        <v>799</v>
      </c>
      <c r="D365" s="204" t="s">
        <v>132</v>
      </c>
      <c r="E365" s="205" t="s">
        <v>800</v>
      </c>
      <c r="F365" s="206" t="s">
        <v>801</v>
      </c>
      <c r="G365" s="164" t="s">
        <v>143</v>
      </c>
      <c r="H365" s="165" t="n">
        <v>6</v>
      </c>
      <c r="I365" s="166"/>
      <c r="J365" s="167" t="n">
        <f aca="false">ROUND(I365*H365,2)</f>
        <v>0</v>
      </c>
      <c r="K365" s="163" t="s">
        <v>164</v>
      </c>
      <c r="L365" s="23"/>
      <c r="M365" s="168"/>
      <c r="N365" s="169" t="s">
        <v>40</v>
      </c>
      <c r="O365" s="60"/>
      <c r="P365" s="170" t="n">
        <f aca="false">O365*H365</f>
        <v>0</v>
      </c>
      <c r="Q365" s="170" t="n">
        <v>0</v>
      </c>
      <c r="R365" s="170" t="n">
        <f aca="false">Q365*H365</f>
        <v>0</v>
      </c>
      <c r="S365" s="170" t="n">
        <v>0</v>
      </c>
      <c r="T365" s="171" t="n">
        <f aca="false">S365*H365</f>
        <v>0</v>
      </c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R365" s="172" t="s">
        <v>221</v>
      </c>
      <c r="AT365" s="172" t="s">
        <v>132</v>
      </c>
      <c r="AU365" s="172" t="s">
        <v>137</v>
      </c>
      <c r="AY365" s="3" t="s">
        <v>130</v>
      </c>
      <c r="BE365" s="173" t="n">
        <f aca="false">IF(N365="základní",J365,0)</f>
        <v>0</v>
      </c>
      <c r="BF365" s="173" t="n">
        <f aca="false">IF(N365="snížená",J365,0)</f>
        <v>0</v>
      </c>
      <c r="BG365" s="173" t="n">
        <f aca="false">IF(N365="zákl. přenesená",J365,0)</f>
        <v>0</v>
      </c>
      <c r="BH365" s="173" t="n">
        <f aca="false">IF(N365="sníž. přenesená",J365,0)</f>
        <v>0</v>
      </c>
      <c r="BI365" s="173" t="n">
        <f aca="false">IF(N365="nulová",J365,0)</f>
        <v>0</v>
      </c>
      <c r="BJ365" s="3" t="s">
        <v>137</v>
      </c>
      <c r="BK365" s="173" t="n">
        <f aca="false">ROUND(I365*H365,2)</f>
        <v>0</v>
      </c>
      <c r="BL365" s="3" t="s">
        <v>221</v>
      </c>
      <c r="BM365" s="172" t="s">
        <v>802</v>
      </c>
    </row>
    <row r="366" s="27" customFormat="true" ht="24.15" hidden="false" customHeight="true" outlineLevel="0" collapsed="false">
      <c r="A366" s="22"/>
      <c r="B366" s="160"/>
      <c r="C366" s="204" t="s">
        <v>803</v>
      </c>
      <c r="D366" s="204" t="s">
        <v>132</v>
      </c>
      <c r="E366" s="205" t="s">
        <v>804</v>
      </c>
      <c r="F366" s="206" t="s">
        <v>805</v>
      </c>
      <c r="G366" s="164" t="s">
        <v>143</v>
      </c>
      <c r="H366" s="165" t="n">
        <v>4.83</v>
      </c>
      <c r="I366" s="166"/>
      <c r="J366" s="167" t="n">
        <f aca="false">ROUND(I366*H366,2)</f>
        <v>0</v>
      </c>
      <c r="K366" s="163" t="s">
        <v>164</v>
      </c>
      <c r="L366" s="23"/>
      <c r="M366" s="168"/>
      <c r="N366" s="169" t="s">
        <v>40</v>
      </c>
      <c r="O366" s="60"/>
      <c r="P366" s="170" t="n">
        <f aca="false">O366*H366</f>
        <v>0</v>
      </c>
      <c r="Q366" s="170" t="n">
        <v>0.0015</v>
      </c>
      <c r="R366" s="170" t="n">
        <f aca="false">Q366*H366</f>
        <v>0.007245</v>
      </c>
      <c r="S366" s="170" t="n">
        <v>0</v>
      </c>
      <c r="T366" s="171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72" t="s">
        <v>221</v>
      </c>
      <c r="AT366" s="172" t="s">
        <v>132</v>
      </c>
      <c r="AU366" s="172" t="s">
        <v>137</v>
      </c>
      <c r="AY366" s="3" t="s">
        <v>130</v>
      </c>
      <c r="BE366" s="173" t="n">
        <f aca="false">IF(N366="základní",J366,0)</f>
        <v>0</v>
      </c>
      <c r="BF366" s="173" t="n">
        <f aca="false">IF(N366="snížená",J366,0)</f>
        <v>0</v>
      </c>
      <c r="BG366" s="173" t="n">
        <f aca="false">IF(N366="zákl. přenesená",J366,0)</f>
        <v>0</v>
      </c>
      <c r="BH366" s="173" t="n">
        <f aca="false">IF(N366="sníž. přenesená",J366,0)</f>
        <v>0</v>
      </c>
      <c r="BI366" s="173" t="n">
        <f aca="false">IF(N366="nulová",J366,0)</f>
        <v>0</v>
      </c>
      <c r="BJ366" s="3" t="s">
        <v>137</v>
      </c>
      <c r="BK366" s="173" t="n">
        <f aca="false">ROUND(I366*H366,2)</f>
        <v>0</v>
      </c>
      <c r="BL366" s="3" t="s">
        <v>221</v>
      </c>
      <c r="BM366" s="172" t="s">
        <v>806</v>
      </c>
    </row>
    <row r="367" s="174" customFormat="true" ht="12.8" hidden="false" customHeight="false" outlineLevel="0" collapsed="false">
      <c r="B367" s="175"/>
      <c r="D367" s="110" t="s">
        <v>145</v>
      </c>
      <c r="E367" s="177"/>
      <c r="F367" s="178" t="s">
        <v>807</v>
      </c>
      <c r="H367" s="179" t="n">
        <v>4.83</v>
      </c>
      <c r="I367" s="180"/>
      <c r="L367" s="175"/>
      <c r="M367" s="181"/>
      <c r="N367" s="182"/>
      <c r="O367" s="182"/>
      <c r="P367" s="182"/>
      <c r="Q367" s="182"/>
      <c r="R367" s="182"/>
      <c r="S367" s="182"/>
      <c r="T367" s="183"/>
      <c r="AT367" s="177" t="s">
        <v>145</v>
      </c>
      <c r="AU367" s="177" t="s">
        <v>137</v>
      </c>
      <c r="AV367" s="174" t="s">
        <v>137</v>
      </c>
      <c r="AW367" s="174" t="s">
        <v>31</v>
      </c>
      <c r="AX367" s="174" t="s">
        <v>79</v>
      </c>
      <c r="AY367" s="177" t="s">
        <v>130</v>
      </c>
    </row>
    <row r="368" s="27" customFormat="true" ht="16.5" hidden="false" customHeight="true" outlineLevel="0" collapsed="false">
      <c r="A368" s="22"/>
      <c r="B368" s="160"/>
      <c r="C368" s="204" t="s">
        <v>808</v>
      </c>
      <c r="D368" s="204" t="s">
        <v>132</v>
      </c>
      <c r="E368" s="205" t="s">
        <v>809</v>
      </c>
      <c r="F368" s="206" t="s">
        <v>810</v>
      </c>
      <c r="G368" s="164" t="s">
        <v>163</v>
      </c>
      <c r="H368" s="165" t="n">
        <v>10.58</v>
      </c>
      <c r="I368" s="166"/>
      <c r="J368" s="167" t="n">
        <f aca="false">ROUND(I368*H368,2)</f>
        <v>0</v>
      </c>
      <c r="K368" s="163" t="s">
        <v>164</v>
      </c>
      <c r="L368" s="23"/>
      <c r="M368" s="168"/>
      <c r="N368" s="169" t="s">
        <v>40</v>
      </c>
      <c r="O368" s="60"/>
      <c r="P368" s="170" t="n">
        <f aca="false">O368*H368</f>
        <v>0</v>
      </c>
      <c r="Q368" s="170" t="n">
        <v>3E-005</v>
      </c>
      <c r="R368" s="170" t="n">
        <f aca="false">Q368*H368</f>
        <v>0.0003174</v>
      </c>
      <c r="S368" s="170" t="n">
        <v>0</v>
      </c>
      <c r="T368" s="171" t="n">
        <f aca="false">S368*H368</f>
        <v>0</v>
      </c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R368" s="172" t="s">
        <v>221</v>
      </c>
      <c r="AT368" s="172" t="s">
        <v>132</v>
      </c>
      <c r="AU368" s="172" t="s">
        <v>137</v>
      </c>
      <c r="AY368" s="3" t="s">
        <v>130</v>
      </c>
      <c r="BE368" s="173" t="n">
        <f aca="false">IF(N368="základní",J368,0)</f>
        <v>0</v>
      </c>
      <c r="BF368" s="173" t="n">
        <f aca="false">IF(N368="snížená",J368,0)</f>
        <v>0</v>
      </c>
      <c r="BG368" s="173" t="n">
        <f aca="false">IF(N368="zákl. přenesená",J368,0)</f>
        <v>0</v>
      </c>
      <c r="BH368" s="173" t="n">
        <f aca="false">IF(N368="sníž. přenesená",J368,0)</f>
        <v>0</v>
      </c>
      <c r="BI368" s="173" t="n">
        <f aca="false">IF(N368="nulová",J368,0)</f>
        <v>0</v>
      </c>
      <c r="BJ368" s="3" t="s">
        <v>137</v>
      </c>
      <c r="BK368" s="173" t="n">
        <f aca="false">ROUND(I368*H368,2)</f>
        <v>0</v>
      </c>
      <c r="BL368" s="3" t="s">
        <v>221</v>
      </c>
      <c r="BM368" s="172" t="s">
        <v>811</v>
      </c>
    </row>
    <row r="369" s="174" customFormat="true" ht="12.8" hidden="false" customHeight="false" outlineLevel="0" collapsed="false">
      <c r="B369" s="175"/>
      <c r="D369" s="110" t="s">
        <v>145</v>
      </c>
      <c r="E369" s="177"/>
      <c r="F369" s="178" t="s">
        <v>812</v>
      </c>
      <c r="H369" s="179" t="n">
        <v>10.58</v>
      </c>
      <c r="I369" s="180"/>
      <c r="L369" s="175"/>
      <c r="M369" s="181"/>
      <c r="N369" s="182"/>
      <c r="O369" s="182"/>
      <c r="P369" s="182"/>
      <c r="Q369" s="182"/>
      <c r="R369" s="182"/>
      <c r="S369" s="182"/>
      <c r="T369" s="183"/>
      <c r="AT369" s="177" t="s">
        <v>145</v>
      </c>
      <c r="AU369" s="177" t="s">
        <v>137</v>
      </c>
      <c r="AV369" s="174" t="s">
        <v>137</v>
      </c>
      <c r="AW369" s="174" t="s">
        <v>31</v>
      </c>
      <c r="AX369" s="174" t="s">
        <v>79</v>
      </c>
      <c r="AY369" s="177" t="s">
        <v>130</v>
      </c>
    </row>
    <row r="370" s="27" customFormat="true" ht="21.75" hidden="false" customHeight="true" outlineLevel="0" collapsed="false">
      <c r="A370" s="22"/>
      <c r="B370" s="160"/>
      <c r="C370" s="204" t="s">
        <v>813</v>
      </c>
      <c r="D370" s="204" t="s">
        <v>132</v>
      </c>
      <c r="E370" s="205" t="s">
        <v>814</v>
      </c>
      <c r="F370" s="206" t="s">
        <v>815</v>
      </c>
      <c r="G370" s="164" t="s">
        <v>163</v>
      </c>
      <c r="H370" s="165" t="n">
        <v>10.58</v>
      </c>
      <c r="I370" s="166"/>
      <c r="J370" s="167" t="n">
        <f aca="false">ROUND(I370*H370,2)</f>
        <v>0</v>
      </c>
      <c r="K370" s="163" t="s">
        <v>164</v>
      </c>
      <c r="L370" s="23"/>
      <c r="M370" s="168"/>
      <c r="N370" s="169" t="s">
        <v>40</v>
      </c>
      <c r="O370" s="60"/>
      <c r="P370" s="170" t="n">
        <f aca="false">O370*H370</f>
        <v>0</v>
      </c>
      <c r="Q370" s="170" t="n">
        <v>0.00032</v>
      </c>
      <c r="R370" s="170" t="n">
        <f aca="false">Q370*H370</f>
        <v>0.0033856</v>
      </c>
      <c r="S370" s="170" t="n">
        <v>0</v>
      </c>
      <c r="T370" s="171" t="n">
        <f aca="false">S370*H370</f>
        <v>0</v>
      </c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R370" s="172" t="s">
        <v>221</v>
      </c>
      <c r="AT370" s="172" t="s">
        <v>132</v>
      </c>
      <c r="AU370" s="172" t="s">
        <v>137</v>
      </c>
      <c r="AY370" s="3" t="s">
        <v>130</v>
      </c>
      <c r="BE370" s="173" t="n">
        <f aca="false">IF(N370="základní",J370,0)</f>
        <v>0</v>
      </c>
      <c r="BF370" s="173" t="n">
        <f aca="false">IF(N370="snížená",J370,0)</f>
        <v>0</v>
      </c>
      <c r="BG370" s="173" t="n">
        <f aca="false">IF(N370="zákl. přenesená",J370,0)</f>
        <v>0</v>
      </c>
      <c r="BH370" s="173" t="n">
        <f aca="false">IF(N370="sníž. přenesená",J370,0)</f>
        <v>0</v>
      </c>
      <c r="BI370" s="173" t="n">
        <f aca="false">IF(N370="nulová",J370,0)</f>
        <v>0</v>
      </c>
      <c r="BJ370" s="3" t="s">
        <v>137</v>
      </c>
      <c r="BK370" s="173" t="n">
        <f aca="false">ROUND(I370*H370,2)</f>
        <v>0</v>
      </c>
      <c r="BL370" s="3" t="s">
        <v>221</v>
      </c>
      <c r="BM370" s="172" t="s">
        <v>816</v>
      </c>
    </row>
    <row r="371" s="174" customFormat="true" ht="12.8" hidden="false" customHeight="false" outlineLevel="0" collapsed="false">
      <c r="B371" s="175"/>
      <c r="D371" s="110" t="s">
        <v>145</v>
      </c>
      <c r="E371" s="177"/>
      <c r="F371" s="178" t="s">
        <v>812</v>
      </c>
      <c r="H371" s="179" t="n">
        <v>10.58</v>
      </c>
      <c r="I371" s="180"/>
      <c r="L371" s="175"/>
      <c r="M371" s="181"/>
      <c r="N371" s="182"/>
      <c r="O371" s="182"/>
      <c r="P371" s="182"/>
      <c r="Q371" s="182"/>
      <c r="R371" s="182"/>
      <c r="S371" s="182"/>
      <c r="T371" s="183"/>
      <c r="AT371" s="177" t="s">
        <v>145</v>
      </c>
      <c r="AU371" s="177" t="s">
        <v>137</v>
      </c>
      <c r="AV371" s="174" t="s">
        <v>137</v>
      </c>
      <c r="AW371" s="174" t="s">
        <v>31</v>
      </c>
      <c r="AX371" s="174" t="s">
        <v>79</v>
      </c>
      <c r="AY371" s="177" t="s">
        <v>130</v>
      </c>
    </row>
    <row r="372" s="27" customFormat="true" ht="16.5" hidden="false" customHeight="true" outlineLevel="0" collapsed="false">
      <c r="A372" s="22"/>
      <c r="B372" s="160"/>
      <c r="C372" s="204" t="s">
        <v>817</v>
      </c>
      <c r="D372" s="204" t="s">
        <v>132</v>
      </c>
      <c r="E372" s="205" t="s">
        <v>818</v>
      </c>
      <c r="F372" s="206" t="s">
        <v>819</v>
      </c>
      <c r="G372" s="164" t="s">
        <v>153</v>
      </c>
      <c r="H372" s="165" t="n">
        <v>1</v>
      </c>
      <c r="I372" s="166"/>
      <c r="J372" s="167" t="n">
        <f aca="false">ROUND(I372*H372,2)</f>
        <v>0</v>
      </c>
      <c r="K372" s="163"/>
      <c r="L372" s="23"/>
      <c r="M372" s="168"/>
      <c r="N372" s="169" t="s">
        <v>40</v>
      </c>
      <c r="O372" s="60"/>
      <c r="P372" s="170" t="n">
        <f aca="false">O372*H372</f>
        <v>0</v>
      </c>
      <c r="Q372" s="170" t="n">
        <v>0</v>
      </c>
      <c r="R372" s="170" t="n">
        <f aca="false">Q372*H372</f>
        <v>0</v>
      </c>
      <c r="S372" s="170" t="n">
        <v>0</v>
      </c>
      <c r="T372" s="171" t="n">
        <f aca="false">S372*H372</f>
        <v>0</v>
      </c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R372" s="172" t="s">
        <v>221</v>
      </c>
      <c r="AT372" s="172" t="s">
        <v>132</v>
      </c>
      <c r="AU372" s="172" t="s">
        <v>137</v>
      </c>
      <c r="AY372" s="3" t="s">
        <v>130</v>
      </c>
      <c r="BE372" s="173" t="n">
        <f aca="false">IF(N372="základní",J372,0)</f>
        <v>0</v>
      </c>
      <c r="BF372" s="173" t="n">
        <f aca="false">IF(N372="snížená",J372,0)</f>
        <v>0</v>
      </c>
      <c r="BG372" s="173" t="n">
        <f aca="false">IF(N372="zákl. přenesená",J372,0)</f>
        <v>0</v>
      </c>
      <c r="BH372" s="173" t="n">
        <f aca="false">IF(N372="sníž. přenesená",J372,0)</f>
        <v>0</v>
      </c>
      <c r="BI372" s="173" t="n">
        <f aca="false">IF(N372="nulová",J372,0)</f>
        <v>0</v>
      </c>
      <c r="BJ372" s="3" t="s">
        <v>137</v>
      </c>
      <c r="BK372" s="173" t="n">
        <f aca="false">ROUND(I372*H372,2)</f>
        <v>0</v>
      </c>
      <c r="BL372" s="3" t="s">
        <v>221</v>
      </c>
      <c r="BM372" s="172" t="s">
        <v>820</v>
      </c>
    </row>
    <row r="373" s="27" customFormat="true" ht="24.15" hidden="false" customHeight="true" outlineLevel="0" collapsed="false">
      <c r="A373" s="22"/>
      <c r="B373" s="160"/>
      <c r="C373" s="204" t="s">
        <v>821</v>
      </c>
      <c r="D373" s="204" t="s">
        <v>132</v>
      </c>
      <c r="E373" s="205" t="s">
        <v>822</v>
      </c>
      <c r="F373" s="206" t="s">
        <v>823</v>
      </c>
      <c r="G373" s="164" t="s">
        <v>382</v>
      </c>
      <c r="H373" s="203"/>
      <c r="I373" s="166"/>
      <c r="J373" s="167" t="n">
        <f aca="false">ROUND(I373*H373,2)</f>
        <v>0</v>
      </c>
      <c r="K373" s="163" t="s">
        <v>164</v>
      </c>
      <c r="L373" s="23"/>
      <c r="M373" s="168"/>
      <c r="N373" s="169" t="s">
        <v>40</v>
      </c>
      <c r="O373" s="60"/>
      <c r="P373" s="170" t="n">
        <f aca="false">O373*H373</f>
        <v>0</v>
      </c>
      <c r="Q373" s="170" t="n">
        <v>0</v>
      </c>
      <c r="R373" s="170" t="n">
        <f aca="false">Q373*H373</f>
        <v>0</v>
      </c>
      <c r="S373" s="170" t="n">
        <v>0</v>
      </c>
      <c r="T373" s="171" t="n">
        <f aca="false">S373*H373</f>
        <v>0</v>
      </c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R373" s="172" t="s">
        <v>221</v>
      </c>
      <c r="AT373" s="172" t="s">
        <v>132</v>
      </c>
      <c r="AU373" s="172" t="s">
        <v>137</v>
      </c>
      <c r="AY373" s="3" t="s">
        <v>130</v>
      </c>
      <c r="BE373" s="173" t="n">
        <f aca="false">IF(N373="základní",J373,0)</f>
        <v>0</v>
      </c>
      <c r="BF373" s="173" t="n">
        <f aca="false">IF(N373="snížená",J373,0)</f>
        <v>0</v>
      </c>
      <c r="BG373" s="173" t="n">
        <f aca="false">IF(N373="zákl. přenesená",J373,0)</f>
        <v>0</v>
      </c>
      <c r="BH373" s="173" t="n">
        <f aca="false">IF(N373="sníž. přenesená",J373,0)</f>
        <v>0</v>
      </c>
      <c r="BI373" s="173" t="n">
        <f aca="false">IF(N373="nulová",J373,0)</f>
        <v>0</v>
      </c>
      <c r="BJ373" s="3" t="s">
        <v>137</v>
      </c>
      <c r="BK373" s="173" t="n">
        <f aca="false">ROUND(I373*H373,2)</f>
        <v>0</v>
      </c>
      <c r="BL373" s="3" t="s">
        <v>221</v>
      </c>
      <c r="BM373" s="172" t="s">
        <v>824</v>
      </c>
    </row>
    <row r="374" s="146" customFormat="true" ht="22.8" hidden="false" customHeight="true" outlineLevel="0" collapsed="false">
      <c r="B374" s="147"/>
      <c r="D374" s="148" t="s">
        <v>73</v>
      </c>
      <c r="E374" s="148" t="s">
        <v>825</v>
      </c>
      <c r="F374" s="148" t="s">
        <v>826</v>
      </c>
      <c r="I374" s="150"/>
      <c r="J374" s="159" t="n">
        <f aca="false">BK374</f>
        <v>0</v>
      </c>
      <c r="L374" s="147"/>
      <c r="M374" s="152"/>
      <c r="N374" s="153"/>
      <c r="O374" s="153"/>
      <c r="P374" s="154" t="n">
        <f aca="false">SUM(P375:P389)</f>
        <v>0</v>
      </c>
      <c r="Q374" s="153"/>
      <c r="R374" s="154" t="n">
        <f aca="false">SUM(R375:R389)</f>
        <v>0.21654862</v>
      </c>
      <c r="S374" s="153"/>
      <c r="T374" s="155" t="n">
        <f aca="false">SUM(T375:T389)</f>
        <v>0.0717</v>
      </c>
      <c r="AR374" s="148" t="s">
        <v>137</v>
      </c>
      <c r="AT374" s="156" t="s">
        <v>73</v>
      </c>
      <c r="AU374" s="156" t="s">
        <v>79</v>
      </c>
      <c r="AY374" s="148" t="s">
        <v>130</v>
      </c>
      <c r="BK374" s="157" t="n">
        <f aca="false">SUM(BK375:BK389)</f>
        <v>0</v>
      </c>
    </row>
    <row r="375" s="27" customFormat="true" ht="24.15" hidden="false" customHeight="true" outlineLevel="0" collapsed="false">
      <c r="A375" s="22"/>
      <c r="B375" s="160"/>
      <c r="C375" s="204" t="s">
        <v>827</v>
      </c>
      <c r="D375" s="204" t="s">
        <v>132</v>
      </c>
      <c r="E375" s="205" t="s">
        <v>828</v>
      </c>
      <c r="F375" s="206" t="s">
        <v>829</v>
      </c>
      <c r="G375" s="164" t="s">
        <v>143</v>
      </c>
      <c r="H375" s="165" t="n">
        <v>23.6</v>
      </c>
      <c r="I375" s="166"/>
      <c r="J375" s="167" t="n">
        <f aca="false">ROUND(I375*H375,2)</f>
        <v>0</v>
      </c>
      <c r="K375" s="163" t="s">
        <v>164</v>
      </c>
      <c r="L375" s="23"/>
      <c r="M375" s="168"/>
      <c r="N375" s="169" t="s">
        <v>40</v>
      </c>
      <c r="O375" s="60"/>
      <c r="P375" s="170" t="n">
        <f aca="false">O375*H375</f>
        <v>0</v>
      </c>
      <c r="Q375" s="170" t="n">
        <v>0</v>
      </c>
      <c r="R375" s="170" t="n">
        <f aca="false">Q375*H375</f>
        <v>0</v>
      </c>
      <c r="S375" s="170" t="n">
        <v>0</v>
      </c>
      <c r="T375" s="171" t="n">
        <f aca="false">S375*H375</f>
        <v>0</v>
      </c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R375" s="172" t="s">
        <v>221</v>
      </c>
      <c r="AT375" s="172" t="s">
        <v>132</v>
      </c>
      <c r="AU375" s="172" t="s">
        <v>137</v>
      </c>
      <c r="AY375" s="3" t="s">
        <v>130</v>
      </c>
      <c r="BE375" s="173" t="n">
        <f aca="false">IF(N375="základní",J375,0)</f>
        <v>0</v>
      </c>
      <c r="BF375" s="173" t="n">
        <f aca="false">IF(N375="snížená",J375,0)</f>
        <v>0</v>
      </c>
      <c r="BG375" s="173" t="n">
        <f aca="false">IF(N375="zákl. přenesená",J375,0)</f>
        <v>0</v>
      </c>
      <c r="BH375" s="173" t="n">
        <f aca="false">IF(N375="sníž. přenesená",J375,0)</f>
        <v>0</v>
      </c>
      <c r="BI375" s="173" t="n">
        <f aca="false">IF(N375="nulová",J375,0)</f>
        <v>0</v>
      </c>
      <c r="BJ375" s="3" t="s">
        <v>137</v>
      </c>
      <c r="BK375" s="173" t="n">
        <f aca="false">ROUND(I375*H375,2)</f>
        <v>0</v>
      </c>
      <c r="BL375" s="3" t="s">
        <v>221</v>
      </c>
      <c r="BM375" s="172" t="s">
        <v>830</v>
      </c>
    </row>
    <row r="376" s="174" customFormat="true" ht="12.8" hidden="false" customHeight="false" outlineLevel="0" collapsed="false">
      <c r="B376" s="175"/>
      <c r="D376" s="110" t="s">
        <v>145</v>
      </c>
      <c r="E376" s="177"/>
      <c r="F376" s="178" t="s">
        <v>831</v>
      </c>
      <c r="H376" s="179" t="n">
        <v>23.6</v>
      </c>
      <c r="I376" s="180"/>
      <c r="L376" s="175"/>
      <c r="M376" s="181"/>
      <c r="N376" s="182"/>
      <c r="O376" s="182"/>
      <c r="P376" s="182"/>
      <c r="Q376" s="182"/>
      <c r="R376" s="182"/>
      <c r="S376" s="182"/>
      <c r="T376" s="183"/>
      <c r="AT376" s="177" t="s">
        <v>145</v>
      </c>
      <c r="AU376" s="177" t="s">
        <v>137</v>
      </c>
      <c r="AV376" s="174" t="s">
        <v>137</v>
      </c>
      <c r="AW376" s="174" t="s">
        <v>31</v>
      </c>
      <c r="AX376" s="174" t="s">
        <v>79</v>
      </c>
      <c r="AY376" s="177" t="s">
        <v>130</v>
      </c>
    </row>
    <row r="377" s="27" customFormat="true" ht="24.15" hidden="false" customHeight="true" outlineLevel="0" collapsed="false">
      <c r="A377" s="22"/>
      <c r="B377" s="160"/>
      <c r="C377" s="204" t="s">
        <v>832</v>
      </c>
      <c r="D377" s="204" t="s">
        <v>132</v>
      </c>
      <c r="E377" s="205" t="s">
        <v>833</v>
      </c>
      <c r="F377" s="206" t="s">
        <v>834</v>
      </c>
      <c r="G377" s="164" t="s">
        <v>143</v>
      </c>
      <c r="H377" s="165" t="n">
        <v>20</v>
      </c>
      <c r="I377" s="166"/>
      <c r="J377" s="167" t="n">
        <f aca="false">ROUND(I377*H377,2)</f>
        <v>0</v>
      </c>
      <c r="K377" s="163" t="s">
        <v>164</v>
      </c>
      <c r="L377" s="23"/>
      <c r="M377" s="168"/>
      <c r="N377" s="169" t="s">
        <v>40</v>
      </c>
      <c r="O377" s="60"/>
      <c r="P377" s="170" t="n">
        <f aca="false">O377*H377</f>
        <v>0</v>
      </c>
      <c r="Q377" s="170" t="n">
        <v>3E-005</v>
      </c>
      <c r="R377" s="170" t="n">
        <f aca="false">Q377*H377</f>
        <v>0.0006</v>
      </c>
      <c r="S377" s="170" t="n">
        <v>0</v>
      </c>
      <c r="T377" s="171" t="n">
        <f aca="false">S377*H377</f>
        <v>0</v>
      </c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R377" s="172" t="s">
        <v>221</v>
      </c>
      <c r="AT377" s="172" t="s">
        <v>132</v>
      </c>
      <c r="AU377" s="172" t="s">
        <v>137</v>
      </c>
      <c r="AY377" s="3" t="s">
        <v>130</v>
      </c>
      <c r="BE377" s="173" t="n">
        <f aca="false">IF(N377="základní",J377,0)</f>
        <v>0</v>
      </c>
      <c r="BF377" s="173" t="n">
        <f aca="false">IF(N377="snížená",J377,0)</f>
        <v>0</v>
      </c>
      <c r="BG377" s="173" t="n">
        <f aca="false">IF(N377="zákl. přenesená",J377,0)</f>
        <v>0</v>
      </c>
      <c r="BH377" s="173" t="n">
        <f aca="false">IF(N377="sníž. přenesená",J377,0)</f>
        <v>0</v>
      </c>
      <c r="BI377" s="173" t="n">
        <f aca="false">IF(N377="nulová",J377,0)</f>
        <v>0</v>
      </c>
      <c r="BJ377" s="3" t="s">
        <v>137</v>
      </c>
      <c r="BK377" s="173" t="n">
        <f aca="false">ROUND(I377*H377,2)</f>
        <v>0</v>
      </c>
      <c r="BL377" s="3" t="s">
        <v>221</v>
      </c>
      <c r="BM377" s="172" t="s">
        <v>835</v>
      </c>
    </row>
    <row r="378" s="174" customFormat="true" ht="12.8" hidden="false" customHeight="false" outlineLevel="0" collapsed="false">
      <c r="B378" s="175"/>
      <c r="D378" s="110" t="s">
        <v>145</v>
      </c>
      <c r="E378" s="177"/>
      <c r="F378" s="178" t="s">
        <v>181</v>
      </c>
      <c r="H378" s="179" t="n">
        <v>20</v>
      </c>
      <c r="I378" s="180"/>
      <c r="L378" s="175"/>
      <c r="M378" s="181"/>
      <c r="N378" s="182"/>
      <c r="O378" s="182"/>
      <c r="P378" s="182"/>
      <c r="Q378" s="182"/>
      <c r="R378" s="182"/>
      <c r="S378" s="182"/>
      <c r="T378" s="183"/>
      <c r="AT378" s="177" t="s">
        <v>145</v>
      </c>
      <c r="AU378" s="177" t="s">
        <v>137</v>
      </c>
      <c r="AV378" s="174" t="s">
        <v>137</v>
      </c>
      <c r="AW378" s="174" t="s">
        <v>31</v>
      </c>
      <c r="AX378" s="174" t="s">
        <v>79</v>
      </c>
      <c r="AY378" s="177" t="s">
        <v>130</v>
      </c>
    </row>
    <row r="379" s="27" customFormat="true" ht="24.15" hidden="false" customHeight="true" outlineLevel="0" collapsed="false">
      <c r="A379" s="22"/>
      <c r="B379" s="160"/>
      <c r="C379" s="204" t="s">
        <v>836</v>
      </c>
      <c r="D379" s="204" t="s">
        <v>132</v>
      </c>
      <c r="E379" s="205" t="s">
        <v>837</v>
      </c>
      <c r="F379" s="206" t="s">
        <v>838</v>
      </c>
      <c r="G379" s="164" t="s">
        <v>143</v>
      </c>
      <c r="H379" s="165" t="n">
        <v>20</v>
      </c>
      <c r="I379" s="166"/>
      <c r="J379" s="167" t="n">
        <f aca="false">ROUND(I379*H379,2)</f>
        <v>0</v>
      </c>
      <c r="K379" s="163" t="s">
        <v>164</v>
      </c>
      <c r="L379" s="23"/>
      <c r="M379" s="168"/>
      <c r="N379" s="169" t="s">
        <v>40</v>
      </c>
      <c r="O379" s="60"/>
      <c r="P379" s="170" t="n">
        <f aca="false">O379*H379</f>
        <v>0</v>
      </c>
      <c r="Q379" s="170" t="n">
        <v>0.00758</v>
      </c>
      <c r="R379" s="170" t="n">
        <f aca="false">Q379*H379</f>
        <v>0.1516</v>
      </c>
      <c r="S379" s="170" t="n">
        <v>0</v>
      </c>
      <c r="T379" s="171" t="n">
        <f aca="false">S379*H379</f>
        <v>0</v>
      </c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R379" s="172" t="s">
        <v>221</v>
      </c>
      <c r="AT379" s="172" t="s">
        <v>132</v>
      </c>
      <c r="AU379" s="172" t="s">
        <v>137</v>
      </c>
      <c r="AY379" s="3" t="s">
        <v>130</v>
      </c>
      <c r="BE379" s="173" t="n">
        <f aca="false">IF(N379="základní",J379,0)</f>
        <v>0</v>
      </c>
      <c r="BF379" s="173" t="n">
        <f aca="false">IF(N379="snížená",J379,0)</f>
        <v>0</v>
      </c>
      <c r="BG379" s="173" t="n">
        <f aca="false">IF(N379="zákl. přenesená",J379,0)</f>
        <v>0</v>
      </c>
      <c r="BH379" s="173" t="n">
        <f aca="false">IF(N379="sníž. přenesená",J379,0)</f>
        <v>0</v>
      </c>
      <c r="BI379" s="173" t="n">
        <f aca="false">IF(N379="nulová",J379,0)</f>
        <v>0</v>
      </c>
      <c r="BJ379" s="3" t="s">
        <v>137</v>
      </c>
      <c r="BK379" s="173" t="n">
        <f aca="false">ROUND(I379*H379,2)</f>
        <v>0</v>
      </c>
      <c r="BL379" s="3" t="s">
        <v>221</v>
      </c>
      <c r="BM379" s="172" t="s">
        <v>839</v>
      </c>
    </row>
    <row r="380" s="27" customFormat="true" ht="21.75" hidden="false" customHeight="true" outlineLevel="0" collapsed="false">
      <c r="A380" s="22"/>
      <c r="B380" s="160"/>
      <c r="C380" s="204" t="s">
        <v>840</v>
      </c>
      <c r="D380" s="204" t="s">
        <v>132</v>
      </c>
      <c r="E380" s="205" t="s">
        <v>841</v>
      </c>
      <c r="F380" s="206" t="s">
        <v>842</v>
      </c>
      <c r="G380" s="164" t="s">
        <v>143</v>
      </c>
      <c r="H380" s="165" t="n">
        <v>23.9</v>
      </c>
      <c r="I380" s="166"/>
      <c r="J380" s="167" t="n">
        <f aca="false">ROUND(I380*H380,2)</f>
        <v>0</v>
      </c>
      <c r="K380" s="163" t="s">
        <v>164</v>
      </c>
      <c r="L380" s="23"/>
      <c r="M380" s="168"/>
      <c r="N380" s="169" t="s">
        <v>40</v>
      </c>
      <c r="O380" s="60"/>
      <c r="P380" s="170" t="n">
        <f aca="false">O380*H380</f>
        <v>0</v>
      </c>
      <c r="Q380" s="170" t="n">
        <v>0</v>
      </c>
      <c r="R380" s="170" t="n">
        <f aca="false">Q380*H380</f>
        <v>0</v>
      </c>
      <c r="S380" s="170" t="n">
        <v>0.003</v>
      </c>
      <c r="T380" s="171" t="n">
        <f aca="false">S380*H380</f>
        <v>0.0717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72" t="s">
        <v>221</v>
      </c>
      <c r="AT380" s="172" t="s">
        <v>132</v>
      </c>
      <c r="AU380" s="172" t="s">
        <v>137</v>
      </c>
      <c r="AY380" s="3" t="s">
        <v>130</v>
      </c>
      <c r="BE380" s="173" t="n">
        <f aca="false">IF(N380="základní",J380,0)</f>
        <v>0</v>
      </c>
      <c r="BF380" s="173" t="n">
        <f aca="false">IF(N380="snížená",J380,0)</f>
        <v>0</v>
      </c>
      <c r="BG380" s="173" t="n">
        <f aca="false">IF(N380="zákl. přenesená",J380,0)</f>
        <v>0</v>
      </c>
      <c r="BH380" s="173" t="n">
        <f aca="false">IF(N380="sníž. přenesená",J380,0)</f>
        <v>0</v>
      </c>
      <c r="BI380" s="173" t="n">
        <f aca="false">IF(N380="nulová",J380,0)</f>
        <v>0</v>
      </c>
      <c r="BJ380" s="3" t="s">
        <v>137</v>
      </c>
      <c r="BK380" s="173" t="n">
        <f aca="false">ROUND(I380*H380,2)</f>
        <v>0</v>
      </c>
      <c r="BL380" s="3" t="s">
        <v>221</v>
      </c>
      <c r="BM380" s="172" t="s">
        <v>843</v>
      </c>
    </row>
    <row r="381" s="174" customFormat="true" ht="12.8" hidden="false" customHeight="false" outlineLevel="0" collapsed="false">
      <c r="B381" s="175"/>
      <c r="D381" s="110" t="s">
        <v>145</v>
      </c>
      <c r="E381" s="177"/>
      <c r="F381" s="178" t="s">
        <v>844</v>
      </c>
      <c r="H381" s="179" t="n">
        <v>23.9</v>
      </c>
      <c r="I381" s="180"/>
      <c r="L381" s="175"/>
      <c r="M381" s="181"/>
      <c r="N381" s="182"/>
      <c r="O381" s="182"/>
      <c r="P381" s="182"/>
      <c r="Q381" s="182"/>
      <c r="R381" s="182"/>
      <c r="S381" s="182"/>
      <c r="T381" s="183"/>
      <c r="AT381" s="177" t="s">
        <v>145</v>
      </c>
      <c r="AU381" s="177" t="s">
        <v>137</v>
      </c>
      <c r="AV381" s="174" t="s">
        <v>137</v>
      </c>
      <c r="AW381" s="174" t="s">
        <v>31</v>
      </c>
      <c r="AX381" s="174" t="s">
        <v>79</v>
      </c>
      <c r="AY381" s="177" t="s">
        <v>130</v>
      </c>
    </row>
    <row r="382" s="27" customFormat="true" ht="16.5" hidden="false" customHeight="true" outlineLevel="0" collapsed="false">
      <c r="A382" s="22"/>
      <c r="B382" s="160"/>
      <c r="C382" s="204" t="s">
        <v>845</v>
      </c>
      <c r="D382" s="204" t="s">
        <v>132</v>
      </c>
      <c r="E382" s="205" t="s">
        <v>846</v>
      </c>
      <c r="F382" s="206" t="s">
        <v>847</v>
      </c>
      <c r="G382" s="164" t="s">
        <v>143</v>
      </c>
      <c r="H382" s="165" t="n">
        <v>20</v>
      </c>
      <c r="I382" s="166"/>
      <c r="J382" s="167" t="n">
        <f aca="false">ROUND(I382*H382,2)</f>
        <v>0</v>
      </c>
      <c r="K382" s="163" t="s">
        <v>848</v>
      </c>
      <c r="L382" s="23"/>
      <c r="M382" s="168"/>
      <c r="N382" s="169" t="s">
        <v>40</v>
      </c>
      <c r="O382" s="60"/>
      <c r="P382" s="170" t="n">
        <f aca="false">O382*H382</f>
        <v>0</v>
      </c>
      <c r="Q382" s="170" t="n">
        <v>0.0003</v>
      </c>
      <c r="R382" s="170" t="n">
        <f aca="false">Q382*H382</f>
        <v>0.006</v>
      </c>
      <c r="S382" s="170" t="n">
        <v>0</v>
      </c>
      <c r="T382" s="171" t="n">
        <f aca="false">S382*H382</f>
        <v>0</v>
      </c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R382" s="172" t="s">
        <v>221</v>
      </c>
      <c r="AT382" s="172" t="s">
        <v>132</v>
      </c>
      <c r="AU382" s="172" t="s">
        <v>137</v>
      </c>
      <c r="AY382" s="3" t="s">
        <v>130</v>
      </c>
      <c r="BE382" s="173" t="n">
        <f aca="false">IF(N382="základní",J382,0)</f>
        <v>0</v>
      </c>
      <c r="BF382" s="173" t="n">
        <f aca="false">IF(N382="snížená",J382,0)</f>
        <v>0</v>
      </c>
      <c r="BG382" s="173" t="n">
        <f aca="false">IF(N382="zákl. přenesená",J382,0)</f>
        <v>0</v>
      </c>
      <c r="BH382" s="173" t="n">
        <f aca="false">IF(N382="sníž. přenesená",J382,0)</f>
        <v>0</v>
      </c>
      <c r="BI382" s="173" t="n">
        <f aca="false">IF(N382="nulová",J382,0)</f>
        <v>0</v>
      </c>
      <c r="BJ382" s="3" t="s">
        <v>137</v>
      </c>
      <c r="BK382" s="173" t="n">
        <f aca="false">ROUND(I382*H382,2)</f>
        <v>0</v>
      </c>
      <c r="BL382" s="3" t="s">
        <v>221</v>
      </c>
      <c r="BM382" s="172" t="s">
        <v>849</v>
      </c>
    </row>
    <row r="383" s="174" customFormat="true" ht="12.8" hidden="false" customHeight="false" outlineLevel="0" collapsed="false">
      <c r="B383" s="175"/>
      <c r="D383" s="110" t="s">
        <v>145</v>
      </c>
      <c r="E383" s="177"/>
      <c r="F383" s="178" t="s">
        <v>239</v>
      </c>
      <c r="H383" s="179" t="n">
        <v>20</v>
      </c>
      <c r="I383" s="180"/>
      <c r="L383" s="175"/>
      <c r="M383" s="181"/>
      <c r="N383" s="182"/>
      <c r="O383" s="182"/>
      <c r="P383" s="182"/>
      <c r="Q383" s="182"/>
      <c r="R383" s="182"/>
      <c r="S383" s="182"/>
      <c r="T383" s="183"/>
      <c r="AT383" s="177" t="s">
        <v>145</v>
      </c>
      <c r="AU383" s="177" t="s">
        <v>137</v>
      </c>
      <c r="AV383" s="174" t="s">
        <v>137</v>
      </c>
      <c r="AW383" s="174" t="s">
        <v>31</v>
      </c>
      <c r="AX383" s="174" t="s">
        <v>79</v>
      </c>
      <c r="AY383" s="177" t="s">
        <v>130</v>
      </c>
    </row>
    <row r="384" s="27" customFormat="true" ht="16.5" hidden="false" customHeight="true" outlineLevel="0" collapsed="false">
      <c r="A384" s="22"/>
      <c r="B384" s="160"/>
      <c r="C384" s="207" t="s">
        <v>850</v>
      </c>
      <c r="D384" s="207" t="s">
        <v>235</v>
      </c>
      <c r="E384" s="208" t="s">
        <v>851</v>
      </c>
      <c r="F384" s="209" t="s">
        <v>852</v>
      </c>
      <c r="G384" s="196" t="s">
        <v>143</v>
      </c>
      <c r="H384" s="197" t="n">
        <v>22</v>
      </c>
      <c r="I384" s="198"/>
      <c r="J384" s="199" t="n">
        <f aca="false">ROUND(I384*H384,2)</f>
        <v>0</v>
      </c>
      <c r="K384" s="195"/>
      <c r="L384" s="200"/>
      <c r="M384" s="201"/>
      <c r="N384" s="202" t="s">
        <v>40</v>
      </c>
      <c r="O384" s="60"/>
      <c r="P384" s="170" t="n">
        <f aca="false">O384*H384</f>
        <v>0</v>
      </c>
      <c r="Q384" s="170" t="n">
        <v>0.00264</v>
      </c>
      <c r="R384" s="170" t="n">
        <f aca="false">Q384*H384</f>
        <v>0.05808</v>
      </c>
      <c r="S384" s="170" t="n">
        <v>0</v>
      </c>
      <c r="T384" s="171" t="n">
        <f aca="false">S384*H384</f>
        <v>0</v>
      </c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R384" s="172" t="s">
        <v>289</v>
      </c>
      <c r="AT384" s="172" t="s">
        <v>235</v>
      </c>
      <c r="AU384" s="172" t="s">
        <v>137</v>
      </c>
      <c r="AY384" s="3" t="s">
        <v>130</v>
      </c>
      <c r="BE384" s="173" t="n">
        <f aca="false">IF(N384="základní",J384,0)</f>
        <v>0</v>
      </c>
      <c r="BF384" s="173" t="n">
        <f aca="false">IF(N384="snížená",J384,0)</f>
        <v>0</v>
      </c>
      <c r="BG384" s="173" t="n">
        <f aca="false">IF(N384="zákl. přenesená",J384,0)</f>
        <v>0</v>
      </c>
      <c r="BH384" s="173" t="n">
        <f aca="false">IF(N384="sníž. přenesená",J384,0)</f>
        <v>0</v>
      </c>
      <c r="BI384" s="173" t="n">
        <f aca="false">IF(N384="nulová",J384,0)</f>
        <v>0</v>
      </c>
      <c r="BJ384" s="3" t="s">
        <v>137</v>
      </c>
      <c r="BK384" s="173" t="n">
        <f aca="false">ROUND(I384*H384,2)</f>
        <v>0</v>
      </c>
      <c r="BL384" s="3" t="s">
        <v>221</v>
      </c>
      <c r="BM384" s="172" t="s">
        <v>853</v>
      </c>
    </row>
    <row r="385" s="174" customFormat="true" ht="12.8" hidden="false" customHeight="false" outlineLevel="0" collapsed="false">
      <c r="B385" s="175"/>
      <c r="D385" s="110" t="s">
        <v>145</v>
      </c>
      <c r="F385" s="178" t="s">
        <v>854</v>
      </c>
      <c r="H385" s="179" t="n">
        <v>22</v>
      </c>
      <c r="I385" s="180"/>
      <c r="L385" s="175"/>
      <c r="M385" s="181"/>
      <c r="N385" s="182"/>
      <c r="O385" s="182"/>
      <c r="P385" s="182"/>
      <c r="Q385" s="182"/>
      <c r="R385" s="182"/>
      <c r="S385" s="182"/>
      <c r="T385" s="183"/>
      <c r="AT385" s="177" t="s">
        <v>145</v>
      </c>
      <c r="AU385" s="177" t="s">
        <v>137</v>
      </c>
      <c r="AV385" s="174" t="s">
        <v>137</v>
      </c>
      <c r="AW385" s="174" t="s">
        <v>2</v>
      </c>
      <c r="AX385" s="174" t="s">
        <v>79</v>
      </c>
      <c r="AY385" s="177" t="s">
        <v>130</v>
      </c>
    </row>
    <row r="386" s="27" customFormat="true" ht="24.15" hidden="false" customHeight="true" outlineLevel="0" collapsed="false">
      <c r="A386" s="22"/>
      <c r="B386" s="160"/>
      <c r="C386" s="204" t="s">
        <v>855</v>
      </c>
      <c r="D386" s="204" t="s">
        <v>132</v>
      </c>
      <c r="E386" s="205" t="s">
        <v>856</v>
      </c>
      <c r="F386" s="206" t="s">
        <v>857</v>
      </c>
      <c r="G386" s="164" t="s">
        <v>163</v>
      </c>
      <c r="H386" s="165" t="n">
        <v>20</v>
      </c>
      <c r="I386" s="166"/>
      <c r="J386" s="167" t="n">
        <f aca="false">ROUND(I386*H386,2)</f>
        <v>0</v>
      </c>
      <c r="K386" s="163" t="s">
        <v>164</v>
      </c>
      <c r="L386" s="23"/>
      <c r="M386" s="168"/>
      <c r="N386" s="169" t="s">
        <v>40</v>
      </c>
      <c r="O386" s="60"/>
      <c r="P386" s="170" t="n">
        <f aca="false">O386*H386</f>
        <v>0</v>
      </c>
      <c r="Q386" s="170" t="n">
        <v>0</v>
      </c>
      <c r="R386" s="170" t="n">
        <f aca="false">Q386*H386</f>
        <v>0</v>
      </c>
      <c r="S386" s="170" t="n">
        <v>0</v>
      </c>
      <c r="T386" s="171" t="n">
        <f aca="false">S386*H386</f>
        <v>0</v>
      </c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R386" s="172" t="s">
        <v>221</v>
      </c>
      <c r="AT386" s="172" t="s">
        <v>132</v>
      </c>
      <c r="AU386" s="172" t="s">
        <v>137</v>
      </c>
      <c r="AY386" s="3" t="s">
        <v>130</v>
      </c>
      <c r="BE386" s="173" t="n">
        <f aca="false">IF(N386="základní",J386,0)</f>
        <v>0</v>
      </c>
      <c r="BF386" s="173" t="n">
        <f aca="false">IF(N386="snížená",J386,0)</f>
        <v>0</v>
      </c>
      <c r="BG386" s="173" t="n">
        <f aca="false">IF(N386="zákl. přenesená",J386,0)</f>
        <v>0</v>
      </c>
      <c r="BH386" s="173" t="n">
        <f aca="false">IF(N386="sníž. přenesená",J386,0)</f>
        <v>0</v>
      </c>
      <c r="BI386" s="173" t="n">
        <f aca="false">IF(N386="nulová",J386,0)</f>
        <v>0</v>
      </c>
      <c r="BJ386" s="3" t="s">
        <v>137</v>
      </c>
      <c r="BK386" s="173" t="n">
        <f aca="false">ROUND(I386*H386,2)</f>
        <v>0</v>
      </c>
      <c r="BL386" s="3" t="s">
        <v>221</v>
      </c>
      <c r="BM386" s="172" t="s">
        <v>858</v>
      </c>
    </row>
    <row r="387" s="27" customFormat="true" ht="16.5" hidden="false" customHeight="true" outlineLevel="0" collapsed="false">
      <c r="A387" s="22"/>
      <c r="B387" s="160"/>
      <c r="C387" s="204" t="s">
        <v>859</v>
      </c>
      <c r="D387" s="204" t="s">
        <v>132</v>
      </c>
      <c r="E387" s="205" t="s">
        <v>860</v>
      </c>
      <c r="F387" s="206" t="s">
        <v>861</v>
      </c>
      <c r="G387" s="164" t="s">
        <v>163</v>
      </c>
      <c r="H387" s="165" t="n">
        <v>26.862</v>
      </c>
      <c r="I387" s="166"/>
      <c r="J387" s="167" t="n">
        <f aca="false">ROUND(I387*H387,2)</f>
        <v>0</v>
      </c>
      <c r="K387" s="163" t="s">
        <v>848</v>
      </c>
      <c r="L387" s="23"/>
      <c r="M387" s="168"/>
      <c r="N387" s="169" t="s">
        <v>40</v>
      </c>
      <c r="O387" s="60"/>
      <c r="P387" s="170" t="n">
        <f aca="false">O387*H387</f>
        <v>0</v>
      </c>
      <c r="Q387" s="170" t="n">
        <v>1E-005</v>
      </c>
      <c r="R387" s="170" t="n">
        <f aca="false">Q387*H387</f>
        <v>0.00026862</v>
      </c>
      <c r="S387" s="170" t="n">
        <v>0</v>
      </c>
      <c r="T387" s="171" t="n">
        <f aca="false">S387*H387</f>
        <v>0</v>
      </c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R387" s="172" t="s">
        <v>221</v>
      </c>
      <c r="AT387" s="172" t="s">
        <v>132</v>
      </c>
      <c r="AU387" s="172" t="s">
        <v>137</v>
      </c>
      <c r="AY387" s="3" t="s">
        <v>130</v>
      </c>
      <c r="BE387" s="173" t="n">
        <f aca="false">IF(N387="základní",J387,0)</f>
        <v>0</v>
      </c>
      <c r="BF387" s="173" t="n">
        <f aca="false">IF(N387="snížená",J387,0)</f>
        <v>0</v>
      </c>
      <c r="BG387" s="173" t="n">
        <f aca="false">IF(N387="zákl. přenesená",J387,0)</f>
        <v>0</v>
      </c>
      <c r="BH387" s="173" t="n">
        <f aca="false">IF(N387="sníž. přenesená",J387,0)</f>
        <v>0</v>
      </c>
      <c r="BI387" s="173" t="n">
        <f aca="false">IF(N387="nulová",J387,0)</f>
        <v>0</v>
      </c>
      <c r="BJ387" s="3" t="s">
        <v>137</v>
      </c>
      <c r="BK387" s="173" t="n">
        <f aca="false">ROUND(I387*H387,2)</f>
        <v>0</v>
      </c>
      <c r="BL387" s="3" t="s">
        <v>221</v>
      </c>
      <c r="BM387" s="172" t="s">
        <v>862</v>
      </c>
    </row>
    <row r="388" s="174" customFormat="true" ht="12.8" hidden="false" customHeight="false" outlineLevel="0" collapsed="false">
      <c r="B388" s="175"/>
      <c r="D388" s="110" t="s">
        <v>145</v>
      </c>
      <c r="E388" s="177"/>
      <c r="F388" s="178" t="s">
        <v>863</v>
      </c>
      <c r="H388" s="179" t="n">
        <v>26.862</v>
      </c>
      <c r="I388" s="180"/>
      <c r="L388" s="175"/>
      <c r="M388" s="181"/>
      <c r="N388" s="182"/>
      <c r="O388" s="182"/>
      <c r="P388" s="182"/>
      <c r="Q388" s="182"/>
      <c r="R388" s="182"/>
      <c r="S388" s="182"/>
      <c r="T388" s="183"/>
      <c r="AT388" s="177" t="s">
        <v>145</v>
      </c>
      <c r="AU388" s="177" t="s">
        <v>137</v>
      </c>
      <c r="AV388" s="174" t="s">
        <v>137</v>
      </c>
      <c r="AW388" s="174" t="s">
        <v>31</v>
      </c>
      <c r="AX388" s="174" t="s">
        <v>79</v>
      </c>
      <c r="AY388" s="177" t="s">
        <v>130</v>
      </c>
    </row>
    <row r="389" s="27" customFormat="true" ht="24.15" hidden="false" customHeight="true" outlineLevel="0" collapsed="false">
      <c r="A389" s="22"/>
      <c r="B389" s="160"/>
      <c r="C389" s="204" t="s">
        <v>864</v>
      </c>
      <c r="D389" s="204" t="s">
        <v>132</v>
      </c>
      <c r="E389" s="205" t="s">
        <v>865</v>
      </c>
      <c r="F389" s="206" t="s">
        <v>866</v>
      </c>
      <c r="G389" s="164" t="s">
        <v>382</v>
      </c>
      <c r="H389" s="203"/>
      <c r="I389" s="166"/>
      <c r="J389" s="167" t="n">
        <f aca="false">ROUND(I389*H389,2)</f>
        <v>0</v>
      </c>
      <c r="K389" s="163" t="s">
        <v>164</v>
      </c>
      <c r="L389" s="23"/>
      <c r="M389" s="168"/>
      <c r="N389" s="169" t="s">
        <v>40</v>
      </c>
      <c r="O389" s="60"/>
      <c r="P389" s="170" t="n">
        <f aca="false">O389*H389</f>
        <v>0</v>
      </c>
      <c r="Q389" s="170" t="n">
        <v>0</v>
      </c>
      <c r="R389" s="170" t="n">
        <f aca="false">Q389*H389</f>
        <v>0</v>
      </c>
      <c r="S389" s="170" t="n">
        <v>0</v>
      </c>
      <c r="T389" s="171" t="n">
        <f aca="false">S389*H389</f>
        <v>0</v>
      </c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R389" s="172" t="s">
        <v>221</v>
      </c>
      <c r="AT389" s="172" t="s">
        <v>132</v>
      </c>
      <c r="AU389" s="172" t="s">
        <v>137</v>
      </c>
      <c r="AY389" s="3" t="s">
        <v>130</v>
      </c>
      <c r="BE389" s="173" t="n">
        <f aca="false">IF(N389="základní",J389,0)</f>
        <v>0</v>
      </c>
      <c r="BF389" s="173" t="n">
        <f aca="false">IF(N389="snížená",J389,0)</f>
        <v>0</v>
      </c>
      <c r="BG389" s="173" t="n">
        <f aca="false">IF(N389="zákl. přenesená",J389,0)</f>
        <v>0</v>
      </c>
      <c r="BH389" s="173" t="n">
        <f aca="false">IF(N389="sníž. přenesená",J389,0)</f>
        <v>0</v>
      </c>
      <c r="BI389" s="173" t="n">
        <f aca="false">IF(N389="nulová",J389,0)</f>
        <v>0</v>
      </c>
      <c r="BJ389" s="3" t="s">
        <v>137</v>
      </c>
      <c r="BK389" s="173" t="n">
        <f aca="false">ROUND(I389*H389,2)</f>
        <v>0</v>
      </c>
      <c r="BL389" s="3" t="s">
        <v>221</v>
      </c>
      <c r="BM389" s="172" t="s">
        <v>867</v>
      </c>
    </row>
    <row r="390" s="146" customFormat="true" ht="22.8" hidden="false" customHeight="true" outlineLevel="0" collapsed="false">
      <c r="B390" s="147"/>
      <c r="D390" s="148" t="s">
        <v>73</v>
      </c>
      <c r="E390" s="148" t="s">
        <v>868</v>
      </c>
      <c r="F390" s="148" t="s">
        <v>869</v>
      </c>
      <c r="I390" s="150"/>
      <c r="J390" s="159" t="n">
        <f aca="false">BK390</f>
        <v>0</v>
      </c>
      <c r="L390" s="147"/>
      <c r="M390" s="152"/>
      <c r="N390" s="153"/>
      <c r="O390" s="153"/>
      <c r="P390" s="154" t="n">
        <f aca="false">SUM(P391:P408)</f>
        <v>0</v>
      </c>
      <c r="Q390" s="153"/>
      <c r="R390" s="154" t="n">
        <f aca="false">SUM(R391:R408)</f>
        <v>0.4175916</v>
      </c>
      <c r="S390" s="153"/>
      <c r="T390" s="155" t="n">
        <f aca="false">SUM(T391:T408)</f>
        <v>0</v>
      </c>
      <c r="AR390" s="148" t="s">
        <v>137</v>
      </c>
      <c r="AT390" s="156" t="s">
        <v>73</v>
      </c>
      <c r="AU390" s="156" t="s">
        <v>79</v>
      </c>
      <c r="AY390" s="148" t="s">
        <v>130</v>
      </c>
      <c r="BK390" s="157" t="n">
        <f aca="false">SUM(BK391:BK408)</f>
        <v>0</v>
      </c>
    </row>
    <row r="391" s="27" customFormat="true" ht="16.5" hidden="false" customHeight="true" outlineLevel="0" collapsed="false">
      <c r="A391" s="22"/>
      <c r="B391" s="160"/>
      <c r="C391" s="204" t="s">
        <v>870</v>
      </c>
      <c r="D391" s="204" t="s">
        <v>132</v>
      </c>
      <c r="E391" s="205" t="s">
        <v>871</v>
      </c>
      <c r="F391" s="206" t="s">
        <v>872</v>
      </c>
      <c r="G391" s="164" t="s">
        <v>143</v>
      </c>
      <c r="H391" s="165" t="n">
        <v>20.46</v>
      </c>
      <c r="I391" s="166"/>
      <c r="J391" s="167" t="n">
        <f aca="false">ROUND(I391*H391,2)</f>
        <v>0</v>
      </c>
      <c r="K391" s="163" t="s">
        <v>164</v>
      </c>
      <c r="L391" s="23"/>
      <c r="M391" s="168"/>
      <c r="N391" s="169" t="s">
        <v>40</v>
      </c>
      <c r="O391" s="60"/>
      <c r="P391" s="170" t="n">
        <f aca="false">O391*H391</f>
        <v>0</v>
      </c>
      <c r="Q391" s="170" t="n">
        <v>0.0003</v>
      </c>
      <c r="R391" s="170" t="n">
        <f aca="false">Q391*H391</f>
        <v>0.006138</v>
      </c>
      <c r="S391" s="170" t="n">
        <v>0</v>
      </c>
      <c r="T391" s="171" t="n">
        <f aca="false">S391*H391</f>
        <v>0</v>
      </c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R391" s="172" t="s">
        <v>221</v>
      </c>
      <c r="AT391" s="172" t="s">
        <v>132</v>
      </c>
      <c r="AU391" s="172" t="s">
        <v>137</v>
      </c>
      <c r="AY391" s="3" t="s">
        <v>130</v>
      </c>
      <c r="BE391" s="173" t="n">
        <f aca="false">IF(N391="základní",J391,0)</f>
        <v>0</v>
      </c>
      <c r="BF391" s="173" t="n">
        <f aca="false">IF(N391="snížená",J391,0)</f>
        <v>0</v>
      </c>
      <c r="BG391" s="173" t="n">
        <f aca="false">IF(N391="zákl. přenesená",J391,0)</f>
        <v>0</v>
      </c>
      <c r="BH391" s="173" t="n">
        <f aca="false">IF(N391="sníž. přenesená",J391,0)</f>
        <v>0</v>
      </c>
      <c r="BI391" s="173" t="n">
        <f aca="false">IF(N391="nulová",J391,0)</f>
        <v>0</v>
      </c>
      <c r="BJ391" s="3" t="s">
        <v>137</v>
      </c>
      <c r="BK391" s="173" t="n">
        <f aca="false">ROUND(I391*H391,2)</f>
        <v>0</v>
      </c>
      <c r="BL391" s="3" t="s">
        <v>221</v>
      </c>
      <c r="BM391" s="172" t="s">
        <v>873</v>
      </c>
    </row>
    <row r="392" s="174" customFormat="true" ht="12.8" hidden="false" customHeight="false" outlineLevel="0" collapsed="false">
      <c r="B392" s="175"/>
      <c r="D392" s="110" t="s">
        <v>145</v>
      </c>
      <c r="E392" s="177"/>
      <c r="F392" s="178" t="s">
        <v>874</v>
      </c>
      <c r="H392" s="179" t="n">
        <v>2.94</v>
      </c>
      <c r="I392" s="180"/>
      <c r="L392" s="175"/>
      <c r="M392" s="181"/>
      <c r="N392" s="182"/>
      <c r="O392" s="182"/>
      <c r="P392" s="182"/>
      <c r="Q392" s="182"/>
      <c r="R392" s="182"/>
      <c r="S392" s="182"/>
      <c r="T392" s="183"/>
      <c r="AT392" s="177" t="s">
        <v>145</v>
      </c>
      <c r="AU392" s="177" t="s">
        <v>137</v>
      </c>
      <c r="AV392" s="174" t="s">
        <v>137</v>
      </c>
      <c r="AW392" s="174" t="s">
        <v>31</v>
      </c>
      <c r="AX392" s="174" t="s">
        <v>74</v>
      </c>
      <c r="AY392" s="177" t="s">
        <v>130</v>
      </c>
    </row>
    <row r="393" s="174" customFormat="true" ht="12.8" hidden="false" customHeight="false" outlineLevel="0" collapsed="false">
      <c r="B393" s="175"/>
      <c r="D393" s="110" t="s">
        <v>145</v>
      </c>
      <c r="E393" s="177"/>
      <c r="F393" s="178" t="s">
        <v>875</v>
      </c>
      <c r="H393" s="179" t="n">
        <v>17.52</v>
      </c>
      <c r="I393" s="180"/>
      <c r="L393" s="175"/>
      <c r="M393" s="181"/>
      <c r="N393" s="182"/>
      <c r="O393" s="182"/>
      <c r="P393" s="182"/>
      <c r="Q393" s="182"/>
      <c r="R393" s="182"/>
      <c r="S393" s="182"/>
      <c r="T393" s="183"/>
      <c r="AT393" s="177" t="s">
        <v>145</v>
      </c>
      <c r="AU393" s="177" t="s">
        <v>137</v>
      </c>
      <c r="AV393" s="174" t="s">
        <v>137</v>
      </c>
      <c r="AW393" s="174" t="s">
        <v>31</v>
      </c>
      <c r="AX393" s="174" t="s">
        <v>74</v>
      </c>
      <c r="AY393" s="177" t="s">
        <v>130</v>
      </c>
    </row>
    <row r="394" s="184" customFormat="true" ht="12.8" hidden="false" customHeight="false" outlineLevel="0" collapsed="false">
      <c r="B394" s="185"/>
      <c r="D394" s="110" t="s">
        <v>145</v>
      </c>
      <c r="E394" s="186"/>
      <c r="F394" s="187" t="s">
        <v>190</v>
      </c>
      <c r="H394" s="188" t="n">
        <v>20.46</v>
      </c>
      <c r="I394" s="189"/>
      <c r="L394" s="185"/>
      <c r="M394" s="190"/>
      <c r="N394" s="191"/>
      <c r="O394" s="191"/>
      <c r="P394" s="191"/>
      <c r="Q394" s="191"/>
      <c r="R394" s="191"/>
      <c r="S394" s="191"/>
      <c r="T394" s="192"/>
      <c r="AT394" s="186" t="s">
        <v>145</v>
      </c>
      <c r="AU394" s="186" t="s">
        <v>137</v>
      </c>
      <c r="AV394" s="184" t="s">
        <v>136</v>
      </c>
      <c r="AW394" s="184" t="s">
        <v>31</v>
      </c>
      <c r="AX394" s="184" t="s">
        <v>79</v>
      </c>
      <c r="AY394" s="186" t="s">
        <v>130</v>
      </c>
    </row>
    <row r="395" s="27" customFormat="true" ht="24.15" hidden="false" customHeight="true" outlineLevel="0" collapsed="false">
      <c r="A395" s="22"/>
      <c r="B395" s="160"/>
      <c r="C395" s="204" t="s">
        <v>876</v>
      </c>
      <c r="D395" s="204" t="s">
        <v>132</v>
      </c>
      <c r="E395" s="205" t="s">
        <v>877</v>
      </c>
      <c r="F395" s="206" t="s">
        <v>878</v>
      </c>
      <c r="G395" s="164" t="s">
        <v>143</v>
      </c>
      <c r="H395" s="165" t="n">
        <v>8.72</v>
      </c>
      <c r="I395" s="166"/>
      <c r="J395" s="167" t="n">
        <f aca="false">ROUND(I395*H395,2)</f>
        <v>0</v>
      </c>
      <c r="K395" s="163" t="s">
        <v>164</v>
      </c>
      <c r="L395" s="23"/>
      <c r="M395" s="168"/>
      <c r="N395" s="169" t="s">
        <v>40</v>
      </c>
      <c r="O395" s="60"/>
      <c r="P395" s="170" t="n">
        <f aca="false">O395*H395</f>
        <v>0</v>
      </c>
      <c r="Q395" s="170" t="n">
        <v>0.0015</v>
      </c>
      <c r="R395" s="170" t="n">
        <f aca="false">Q395*H395</f>
        <v>0.01308</v>
      </c>
      <c r="S395" s="170" t="n">
        <v>0</v>
      </c>
      <c r="T395" s="171" t="n">
        <f aca="false">S395*H395</f>
        <v>0</v>
      </c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R395" s="172" t="s">
        <v>221</v>
      </c>
      <c r="AT395" s="172" t="s">
        <v>132</v>
      </c>
      <c r="AU395" s="172" t="s">
        <v>137</v>
      </c>
      <c r="AY395" s="3" t="s">
        <v>130</v>
      </c>
      <c r="BE395" s="173" t="n">
        <f aca="false">IF(N395="základní",J395,0)</f>
        <v>0</v>
      </c>
      <c r="BF395" s="173" t="n">
        <f aca="false">IF(N395="snížená",J395,0)</f>
        <v>0</v>
      </c>
      <c r="BG395" s="173" t="n">
        <f aca="false">IF(N395="zákl. přenesená",J395,0)</f>
        <v>0</v>
      </c>
      <c r="BH395" s="173" t="n">
        <f aca="false">IF(N395="sníž. přenesená",J395,0)</f>
        <v>0</v>
      </c>
      <c r="BI395" s="173" t="n">
        <f aca="false">IF(N395="nulová",J395,0)</f>
        <v>0</v>
      </c>
      <c r="BJ395" s="3" t="s">
        <v>137</v>
      </c>
      <c r="BK395" s="173" t="n">
        <f aca="false">ROUND(I395*H395,2)</f>
        <v>0</v>
      </c>
      <c r="BL395" s="3" t="s">
        <v>221</v>
      </c>
      <c r="BM395" s="172" t="s">
        <v>879</v>
      </c>
    </row>
    <row r="396" s="174" customFormat="true" ht="12.8" hidden="false" customHeight="false" outlineLevel="0" collapsed="false">
      <c r="B396" s="175"/>
      <c r="D396" s="110" t="s">
        <v>145</v>
      </c>
      <c r="E396" s="177"/>
      <c r="F396" s="178" t="s">
        <v>880</v>
      </c>
      <c r="H396" s="179" t="n">
        <v>6.92</v>
      </c>
      <c r="I396" s="180"/>
      <c r="L396" s="175"/>
      <c r="M396" s="181"/>
      <c r="N396" s="182"/>
      <c r="O396" s="182"/>
      <c r="P396" s="182"/>
      <c r="Q396" s="182"/>
      <c r="R396" s="182"/>
      <c r="S396" s="182"/>
      <c r="T396" s="183"/>
      <c r="AT396" s="177" t="s">
        <v>145</v>
      </c>
      <c r="AU396" s="177" t="s">
        <v>137</v>
      </c>
      <c r="AV396" s="174" t="s">
        <v>137</v>
      </c>
      <c r="AW396" s="174" t="s">
        <v>31</v>
      </c>
      <c r="AX396" s="174" t="s">
        <v>74</v>
      </c>
      <c r="AY396" s="177" t="s">
        <v>130</v>
      </c>
    </row>
    <row r="397" s="174" customFormat="true" ht="12.8" hidden="false" customHeight="false" outlineLevel="0" collapsed="false">
      <c r="B397" s="175"/>
      <c r="D397" s="110" t="s">
        <v>145</v>
      </c>
      <c r="E397" s="177"/>
      <c r="F397" s="178" t="s">
        <v>881</v>
      </c>
      <c r="H397" s="179" t="n">
        <v>1.8</v>
      </c>
      <c r="I397" s="180"/>
      <c r="L397" s="175"/>
      <c r="M397" s="181"/>
      <c r="N397" s="182"/>
      <c r="O397" s="182"/>
      <c r="P397" s="182"/>
      <c r="Q397" s="182"/>
      <c r="R397" s="182"/>
      <c r="S397" s="182"/>
      <c r="T397" s="183"/>
      <c r="AT397" s="177" t="s">
        <v>145</v>
      </c>
      <c r="AU397" s="177" t="s">
        <v>137</v>
      </c>
      <c r="AV397" s="174" t="s">
        <v>137</v>
      </c>
      <c r="AW397" s="174" t="s">
        <v>31</v>
      </c>
      <c r="AX397" s="174" t="s">
        <v>74</v>
      </c>
      <c r="AY397" s="177" t="s">
        <v>130</v>
      </c>
    </row>
    <row r="398" s="184" customFormat="true" ht="12.8" hidden="false" customHeight="false" outlineLevel="0" collapsed="false">
      <c r="B398" s="185"/>
      <c r="D398" s="110" t="s">
        <v>145</v>
      </c>
      <c r="E398" s="186"/>
      <c r="F398" s="187" t="s">
        <v>190</v>
      </c>
      <c r="H398" s="188" t="n">
        <v>8.72</v>
      </c>
      <c r="I398" s="189"/>
      <c r="L398" s="185"/>
      <c r="M398" s="190"/>
      <c r="N398" s="191"/>
      <c r="O398" s="191"/>
      <c r="P398" s="191"/>
      <c r="Q398" s="191"/>
      <c r="R398" s="191"/>
      <c r="S398" s="191"/>
      <c r="T398" s="192"/>
      <c r="AT398" s="186" t="s">
        <v>145</v>
      </c>
      <c r="AU398" s="186" t="s">
        <v>137</v>
      </c>
      <c r="AV398" s="184" t="s">
        <v>136</v>
      </c>
      <c r="AW398" s="184" t="s">
        <v>31</v>
      </c>
      <c r="AX398" s="184" t="s">
        <v>79</v>
      </c>
      <c r="AY398" s="186" t="s">
        <v>130</v>
      </c>
    </row>
    <row r="399" s="27" customFormat="true" ht="16.5" hidden="false" customHeight="true" outlineLevel="0" collapsed="false">
      <c r="A399" s="22"/>
      <c r="B399" s="160"/>
      <c r="C399" s="204" t="s">
        <v>882</v>
      </c>
      <c r="D399" s="204" t="s">
        <v>132</v>
      </c>
      <c r="E399" s="205" t="s">
        <v>883</v>
      </c>
      <c r="F399" s="206" t="s">
        <v>884</v>
      </c>
      <c r="G399" s="164" t="s">
        <v>153</v>
      </c>
      <c r="H399" s="165" t="n">
        <v>26.5</v>
      </c>
      <c r="I399" s="166"/>
      <c r="J399" s="167" t="n">
        <f aca="false">ROUND(I399*H399,2)</f>
        <v>0</v>
      </c>
      <c r="K399" s="163" t="s">
        <v>164</v>
      </c>
      <c r="L399" s="23"/>
      <c r="M399" s="168"/>
      <c r="N399" s="169" t="s">
        <v>40</v>
      </c>
      <c r="O399" s="60"/>
      <c r="P399" s="170" t="n">
        <f aca="false">O399*H399</f>
        <v>0</v>
      </c>
      <c r="Q399" s="170" t="n">
        <v>0.00021</v>
      </c>
      <c r="R399" s="170" t="n">
        <f aca="false">Q399*H399</f>
        <v>0.005565</v>
      </c>
      <c r="S399" s="170" t="n">
        <v>0</v>
      </c>
      <c r="T399" s="171" t="n">
        <f aca="false">S399*H399</f>
        <v>0</v>
      </c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R399" s="172" t="s">
        <v>221</v>
      </c>
      <c r="AT399" s="172" t="s">
        <v>132</v>
      </c>
      <c r="AU399" s="172" t="s">
        <v>137</v>
      </c>
      <c r="AY399" s="3" t="s">
        <v>130</v>
      </c>
      <c r="BE399" s="173" t="n">
        <f aca="false">IF(N399="základní",J399,0)</f>
        <v>0</v>
      </c>
      <c r="BF399" s="173" t="n">
        <f aca="false">IF(N399="snížená",J399,0)</f>
        <v>0</v>
      </c>
      <c r="BG399" s="173" t="n">
        <f aca="false">IF(N399="zákl. přenesená",J399,0)</f>
        <v>0</v>
      </c>
      <c r="BH399" s="173" t="n">
        <f aca="false">IF(N399="sníž. přenesená",J399,0)</f>
        <v>0</v>
      </c>
      <c r="BI399" s="173" t="n">
        <f aca="false">IF(N399="nulová",J399,0)</f>
        <v>0</v>
      </c>
      <c r="BJ399" s="3" t="s">
        <v>137</v>
      </c>
      <c r="BK399" s="173" t="n">
        <f aca="false">ROUND(I399*H399,2)</f>
        <v>0</v>
      </c>
      <c r="BL399" s="3" t="s">
        <v>221</v>
      </c>
      <c r="BM399" s="172" t="s">
        <v>885</v>
      </c>
    </row>
    <row r="400" s="27" customFormat="true" ht="33" hidden="false" customHeight="true" outlineLevel="0" collapsed="false">
      <c r="A400" s="22"/>
      <c r="B400" s="160"/>
      <c r="C400" s="204" t="s">
        <v>886</v>
      </c>
      <c r="D400" s="204" t="s">
        <v>132</v>
      </c>
      <c r="E400" s="205" t="s">
        <v>887</v>
      </c>
      <c r="F400" s="206" t="s">
        <v>888</v>
      </c>
      <c r="G400" s="164" t="s">
        <v>143</v>
      </c>
      <c r="H400" s="165" t="n">
        <v>20.46</v>
      </c>
      <c r="I400" s="166"/>
      <c r="J400" s="167" t="n">
        <f aca="false">ROUND(I400*H400,2)</f>
        <v>0</v>
      </c>
      <c r="K400" s="163" t="s">
        <v>164</v>
      </c>
      <c r="L400" s="23"/>
      <c r="M400" s="168"/>
      <c r="N400" s="169" t="s">
        <v>40</v>
      </c>
      <c r="O400" s="60"/>
      <c r="P400" s="170" t="n">
        <f aca="false">O400*H400</f>
        <v>0</v>
      </c>
      <c r="Q400" s="170" t="n">
        <v>0.0053</v>
      </c>
      <c r="R400" s="170" t="n">
        <f aca="false">Q400*H400</f>
        <v>0.108438</v>
      </c>
      <c r="S400" s="170" t="n">
        <v>0</v>
      </c>
      <c r="T400" s="171" t="n">
        <f aca="false">S400*H400</f>
        <v>0</v>
      </c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R400" s="172" t="s">
        <v>221</v>
      </c>
      <c r="AT400" s="172" t="s">
        <v>132</v>
      </c>
      <c r="AU400" s="172" t="s">
        <v>137</v>
      </c>
      <c r="AY400" s="3" t="s">
        <v>130</v>
      </c>
      <c r="BE400" s="173" t="n">
        <f aca="false">IF(N400="základní",J400,0)</f>
        <v>0</v>
      </c>
      <c r="BF400" s="173" t="n">
        <f aca="false">IF(N400="snížená",J400,0)</f>
        <v>0</v>
      </c>
      <c r="BG400" s="173" t="n">
        <f aca="false">IF(N400="zákl. přenesená",J400,0)</f>
        <v>0</v>
      </c>
      <c r="BH400" s="173" t="n">
        <f aca="false">IF(N400="sníž. přenesená",J400,0)</f>
        <v>0</v>
      </c>
      <c r="BI400" s="173" t="n">
        <f aca="false">IF(N400="nulová",J400,0)</f>
        <v>0</v>
      </c>
      <c r="BJ400" s="3" t="s">
        <v>137</v>
      </c>
      <c r="BK400" s="173" t="n">
        <f aca="false">ROUND(I400*H400,2)</f>
        <v>0</v>
      </c>
      <c r="BL400" s="3" t="s">
        <v>221</v>
      </c>
      <c r="BM400" s="172" t="s">
        <v>889</v>
      </c>
    </row>
    <row r="401" s="174" customFormat="true" ht="12.8" hidden="false" customHeight="false" outlineLevel="0" collapsed="false">
      <c r="B401" s="175"/>
      <c r="D401" s="110" t="s">
        <v>145</v>
      </c>
      <c r="E401" s="177"/>
      <c r="F401" s="178" t="s">
        <v>890</v>
      </c>
      <c r="H401" s="179" t="n">
        <v>20.46</v>
      </c>
      <c r="I401" s="180"/>
      <c r="L401" s="175"/>
      <c r="M401" s="181"/>
      <c r="N401" s="182"/>
      <c r="O401" s="182"/>
      <c r="P401" s="182"/>
      <c r="Q401" s="182"/>
      <c r="R401" s="182"/>
      <c r="S401" s="182"/>
      <c r="T401" s="183"/>
      <c r="AT401" s="177" t="s">
        <v>145</v>
      </c>
      <c r="AU401" s="177" t="s">
        <v>137</v>
      </c>
      <c r="AV401" s="174" t="s">
        <v>137</v>
      </c>
      <c r="AW401" s="174" t="s">
        <v>31</v>
      </c>
      <c r="AX401" s="174" t="s">
        <v>79</v>
      </c>
      <c r="AY401" s="177" t="s">
        <v>130</v>
      </c>
    </row>
    <row r="402" s="27" customFormat="true" ht="16.5" hidden="false" customHeight="true" outlineLevel="0" collapsed="false">
      <c r="A402" s="22"/>
      <c r="B402" s="160"/>
      <c r="C402" s="207" t="s">
        <v>891</v>
      </c>
      <c r="D402" s="207" t="s">
        <v>235</v>
      </c>
      <c r="E402" s="208" t="s">
        <v>892</v>
      </c>
      <c r="F402" s="209" t="s">
        <v>893</v>
      </c>
      <c r="G402" s="196" t="s">
        <v>143</v>
      </c>
      <c r="H402" s="197" t="n">
        <v>22.506</v>
      </c>
      <c r="I402" s="198"/>
      <c r="J402" s="199" t="n">
        <f aca="false">ROUND(I402*H402,2)</f>
        <v>0</v>
      </c>
      <c r="K402" s="195" t="s">
        <v>164</v>
      </c>
      <c r="L402" s="200"/>
      <c r="M402" s="201"/>
      <c r="N402" s="202" t="s">
        <v>40</v>
      </c>
      <c r="O402" s="60"/>
      <c r="P402" s="170" t="n">
        <f aca="false">O402*H402</f>
        <v>0</v>
      </c>
      <c r="Q402" s="170" t="n">
        <v>0.0126</v>
      </c>
      <c r="R402" s="170" t="n">
        <f aca="false">Q402*H402</f>
        <v>0.2835756</v>
      </c>
      <c r="S402" s="170" t="n">
        <v>0</v>
      </c>
      <c r="T402" s="171" t="n">
        <f aca="false">S402*H402</f>
        <v>0</v>
      </c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R402" s="172" t="s">
        <v>289</v>
      </c>
      <c r="AT402" s="172" t="s">
        <v>235</v>
      </c>
      <c r="AU402" s="172" t="s">
        <v>137</v>
      </c>
      <c r="AY402" s="3" t="s">
        <v>130</v>
      </c>
      <c r="BE402" s="173" t="n">
        <f aca="false">IF(N402="základní",J402,0)</f>
        <v>0</v>
      </c>
      <c r="BF402" s="173" t="n">
        <f aca="false">IF(N402="snížená",J402,0)</f>
        <v>0</v>
      </c>
      <c r="BG402" s="173" t="n">
        <f aca="false">IF(N402="zákl. přenesená",J402,0)</f>
        <v>0</v>
      </c>
      <c r="BH402" s="173" t="n">
        <f aca="false">IF(N402="sníž. přenesená",J402,0)</f>
        <v>0</v>
      </c>
      <c r="BI402" s="173" t="n">
        <f aca="false">IF(N402="nulová",J402,0)</f>
        <v>0</v>
      </c>
      <c r="BJ402" s="3" t="s">
        <v>137</v>
      </c>
      <c r="BK402" s="173" t="n">
        <f aca="false">ROUND(I402*H402,2)</f>
        <v>0</v>
      </c>
      <c r="BL402" s="3" t="s">
        <v>221</v>
      </c>
      <c r="BM402" s="172" t="s">
        <v>894</v>
      </c>
    </row>
    <row r="403" s="174" customFormat="true" ht="12.8" hidden="false" customHeight="false" outlineLevel="0" collapsed="false">
      <c r="B403" s="175"/>
      <c r="D403" s="110" t="s">
        <v>145</v>
      </c>
      <c r="F403" s="178" t="s">
        <v>895</v>
      </c>
      <c r="H403" s="179" t="n">
        <v>22.506</v>
      </c>
      <c r="I403" s="180"/>
      <c r="L403" s="175"/>
      <c r="M403" s="181"/>
      <c r="N403" s="182"/>
      <c r="O403" s="182"/>
      <c r="P403" s="182"/>
      <c r="Q403" s="182"/>
      <c r="R403" s="182"/>
      <c r="S403" s="182"/>
      <c r="T403" s="183"/>
      <c r="AT403" s="177" t="s">
        <v>145</v>
      </c>
      <c r="AU403" s="177" t="s">
        <v>137</v>
      </c>
      <c r="AV403" s="174" t="s">
        <v>137</v>
      </c>
      <c r="AW403" s="174" t="s">
        <v>2</v>
      </c>
      <c r="AX403" s="174" t="s">
        <v>79</v>
      </c>
      <c r="AY403" s="177" t="s">
        <v>130</v>
      </c>
    </row>
    <row r="404" s="27" customFormat="true" ht="24.15" hidden="false" customHeight="true" outlineLevel="0" collapsed="false">
      <c r="A404" s="22"/>
      <c r="B404" s="160"/>
      <c r="C404" s="204" t="s">
        <v>896</v>
      </c>
      <c r="D404" s="204" t="s">
        <v>132</v>
      </c>
      <c r="E404" s="205" t="s">
        <v>897</v>
      </c>
      <c r="F404" s="206" t="s">
        <v>898</v>
      </c>
      <c r="G404" s="164" t="s">
        <v>143</v>
      </c>
      <c r="H404" s="165" t="n">
        <v>20.46</v>
      </c>
      <c r="I404" s="166"/>
      <c r="J404" s="167" t="n">
        <f aca="false">ROUND(I404*H404,2)</f>
        <v>0</v>
      </c>
      <c r="K404" s="163" t="s">
        <v>164</v>
      </c>
      <c r="L404" s="23"/>
      <c r="M404" s="168"/>
      <c r="N404" s="169" t="s">
        <v>40</v>
      </c>
      <c r="O404" s="60"/>
      <c r="P404" s="170" t="n">
        <f aca="false">O404*H404</f>
        <v>0</v>
      </c>
      <c r="Q404" s="170" t="n">
        <v>0</v>
      </c>
      <c r="R404" s="170" t="n">
        <f aca="false">Q404*H404</f>
        <v>0</v>
      </c>
      <c r="S404" s="170" t="n">
        <v>0</v>
      </c>
      <c r="T404" s="171" t="n">
        <f aca="false">S404*H404</f>
        <v>0</v>
      </c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R404" s="172" t="s">
        <v>221</v>
      </c>
      <c r="AT404" s="172" t="s">
        <v>132</v>
      </c>
      <c r="AU404" s="172" t="s">
        <v>137</v>
      </c>
      <c r="AY404" s="3" t="s">
        <v>130</v>
      </c>
      <c r="BE404" s="173" t="n">
        <f aca="false">IF(N404="základní",J404,0)</f>
        <v>0</v>
      </c>
      <c r="BF404" s="173" t="n">
        <f aca="false">IF(N404="snížená",J404,0)</f>
        <v>0</v>
      </c>
      <c r="BG404" s="173" t="n">
        <f aca="false">IF(N404="zákl. přenesená",J404,0)</f>
        <v>0</v>
      </c>
      <c r="BH404" s="173" t="n">
        <f aca="false">IF(N404="sníž. přenesená",J404,0)</f>
        <v>0</v>
      </c>
      <c r="BI404" s="173" t="n">
        <f aca="false">IF(N404="nulová",J404,0)</f>
        <v>0</v>
      </c>
      <c r="BJ404" s="3" t="s">
        <v>137</v>
      </c>
      <c r="BK404" s="173" t="n">
        <f aca="false">ROUND(I404*H404,2)</f>
        <v>0</v>
      </c>
      <c r="BL404" s="3" t="s">
        <v>221</v>
      </c>
      <c r="BM404" s="172" t="s">
        <v>899</v>
      </c>
    </row>
    <row r="405" s="27" customFormat="true" ht="24.15" hidden="false" customHeight="true" outlineLevel="0" collapsed="false">
      <c r="A405" s="22"/>
      <c r="B405" s="160"/>
      <c r="C405" s="204" t="s">
        <v>900</v>
      </c>
      <c r="D405" s="204" t="s">
        <v>132</v>
      </c>
      <c r="E405" s="205" t="s">
        <v>901</v>
      </c>
      <c r="F405" s="206" t="s">
        <v>902</v>
      </c>
      <c r="G405" s="164" t="s">
        <v>143</v>
      </c>
      <c r="H405" s="165" t="n">
        <v>20.46</v>
      </c>
      <c r="I405" s="166"/>
      <c r="J405" s="167" t="n">
        <f aca="false">ROUND(I405*H405,2)</f>
        <v>0</v>
      </c>
      <c r="K405" s="163" t="s">
        <v>164</v>
      </c>
      <c r="L405" s="23"/>
      <c r="M405" s="168"/>
      <c r="N405" s="169" t="s">
        <v>40</v>
      </c>
      <c r="O405" s="60"/>
      <c r="P405" s="170" t="n">
        <f aca="false">O405*H405</f>
        <v>0</v>
      </c>
      <c r="Q405" s="170" t="n">
        <v>0</v>
      </c>
      <c r="R405" s="170" t="n">
        <f aca="false">Q405*H405</f>
        <v>0</v>
      </c>
      <c r="S405" s="170" t="n">
        <v>0</v>
      </c>
      <c r="T405" s="171" t="n">
        <f aca="false">S405*H405</f>
        <v>0</v>
      </c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R405" s="172" t="s">
        <v>221</v>
      </c>
      <c r="AT405" s="172" t="s">
        <v>132</v>
      </c>
      <c r="AU405" s="172" t="s">
        <v>137</v>
      </c>
      <c r="AY405" s="3" t="s">
        <v>130</v>
      </c>
      <c r="BE405" s="173" t="n">
        <f aca="false">IF(N405="základní",J405,0)</f>
        <v>0</v>
      </c>
      <c r="BF405" s="173" t="n">
        <f aca="false">IF(N405="snížená",J405,0)</f>
        <v>0</v>
      </c>
      <c r="BG405" s="173" t="n">
        <f aca="false">IF(N405="zákl. přenesená",J405,0)</f>
        <v>0</v>
      </c>
      <c r="BH405" s="173" t="n">
        <f aca="false">IF(N405="sníž. přenesená",J405,0)</f>
        <v>0</v>
      </c>
      <c r="BI405" s="173" t="n">
        <f aca="false">IF(N405="nulová",J405,0)</f>
        <v>0</v>
      </c>
      <c r="BJ405" s="3" t="s">
        <v>137</v>
      </c>
      <c r="BK405" s="173" t="n">
        <f aca="false">ROUND(I405*H405,2)</f>
        <v>0</v>
      </c>
      <c r="BL405" s="3" t="s">
        <v>221</v>
      </c>
      <c r="BM405" s="172" t="s">
        <v>903</v>
      </c>
    </row>
    <row r="406" s="27" customFormat="true" ht="16.5" hidden="false" customHeight="true" outlineLevel="0" collapsed="false">
      <c r="A406" s="22"/>
      <c r="B406" s="160"/>
      <c r="C406" s="204" t="s">
        <v>904</v>
      </c>
      <c r="D406" s="204" t="s">
        <v>132</v>
      </c>
      <c r="E406" s="205" t="s">
        <v>905</v>
      </c>
      <c r="F406" s="206" t="s">
        <v>906</v>
      </c>
      <c r="G406" s="164" t="s">
        <v>163</v>
      </c>
      <c r="H406" s="165" t="n">
        <v>26.5</v>
      </c>
      <c r="I406" s="166"/>
      <c r="J406" s="167" t="n">
        <f aca="false">ROUND(I406*H406,2)</f>
        <v>0</v>
      </c>
      <c r="K406" s="163" t="s">
        <v>164</v>
      </c>
      <c r="L406" s="23"/>
      <c r="M406" s="168"/>
      <c r="N406" s="169" t="s">
        <v>40</v>
      </c>
      <c r="O406" s="60"/>
      <c r="P406" s="170" t="n">
        <f aca="false">O406*H406</f>
        <v>0</v>
      </c>
      <c r="Q406" s="170" t="n">
        <v>3E-005</v>
      </c>
      <c r="R406" s="170" t="n">
        <f aca="false">Q406*H406</f>
        <v>0.000795</v>
      </c>
      <c r="S406" s="170" t="n">
        <v>0</v>
      </c>
      <c r="T406" s="171" t="n">
        <f aca="false">S406*H406</f>
        <v>0</v>
      </c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R406" s="172" t="s">
        <v>221</v>
      </c>
      <c r="AT406" s="172" t="s">
        <v>132</v>
      </c>
      <c r="AU406" s="172" t="s">
        <v>137</v>
      </c>
      <c r="AY406" s="3" t="s">
        <v>130</v>
      </c>
      <c r="BE406" s="173" t="n">
        <f aca="false">IF(N406="základní",J406,0)</f>
        <v>0</v>
      </c>
      <c r="BF406" s="173" t="n">
        <f aca="false">IF(N406="snížená",J406,0)</f>
        <v>0</v>
      </c>
      <c r="BG406" s="173" t="n">
        <f aca="false">IF(N406="zákl. přenesená",J406,0)</f>
        <v>0</v>
      </c>
      <c r="BH406" s="173" t="n">
        <f aca="false">IF(N406="sníž. přenesená",J406,0)</f>
        <v>0</v>
      </c>
      <c r="BI406" s="173" t="n">
        <f aca="false">IF(N406="nulová",J406,0)</f>
        <v>0</v>
      </c>
      <c r="BJ406" s="3" t="s">
        <v>137</v>
      </c>
      <c r="BK406" s="173" t="n">
        <f aca="false">ROUND(I406*H406,2)</f>
        <v>0</v>
      </c>
      <c r="BL406" s="3" t="s">
        <v>221</v>
      </c>
      <c r="BM406" s="172" t="s">
        <v>907</v>
      </c>
    </row>
    <row r="407" s="174" customFormat="true" ht="12.8" hidden="false" customHeight="false" outlineLevel="0" collapsed="false">
      <c r="B407" s="175"/>
      <c r="D407" s="110" t="s">
        <v>145</v>
      </c>
      <c r="E407" s="177"/>
      <c r="F407" s="178" t="s">
        <v>908</v>
      </c>
      <c r="H407" s="179" t="n">
        <v>26.5</v>
      </c>
      <c r="I407" s="180"/>
      <c r="L407" s="175"/>
      <c r="M407" s="181"/>
      <c r="N407" s="182"/>
      <c r="O407" s="182"/>
      <c r="P407" s="182"/>
      <c r="Q407" s="182"/>
      <c r="R407" s="182"/>
      <c r="S407" s="182"/>
      <c r="T407" s="183"/>
      <c r="AT407" s="177" t="s">
        <v>145</v>
      </c>
      <c r="AU407" s="177" t="s">
        <v>137</v>
      </c>
      <c r="AV407" s="174" t="s">
        <v>137</v>
      </c>
      <c r="AW407" s="174" t="s">
        <v>31</v>
      </c>
      <c r="AX407" s="174" t="s">
        <v>79</v>
      </c>
      <c r="AY407" s="177" t="s">
        <v>130</v>
      </c>
    </row>
    <row r="408" s="27" customFormat="true" ht="24.15" hidden="false" customHeight="true" outlineLevel="0" collapsed="false">
      <c r="A408" s="22"/>
      <c r="B408" s="160"/>
      <c r="C408" s="204" t="s">
        <v>909</v>
      </c>
      <c r="D408" s="204" t="s">
        <v>132</v>
      </c>
      <c r="E408" s="205" t="s">
        <v>910</v>
      </c>
      <c r="F408" s="206" t="s">
        <v>911</v>
      </c>
      <c r="G408" s="164" t="s">
        <v>382</v>
      </c>
      <c r="H408" s="203"/>
      <c r="I408" s="166"/>
      <c r="J408" s="167" t="n">
        <f aca="false">ROUND(I408*H408,2)</f>
        <v>0</v>
      </c>
      <c r="K408" s="163" t="s">
        <v>164</v>
      </c>
      <c r="L408" s="23"/>
      <c r="M408" s="168"/>
      <c r="N408" s="169" t="s">
        <v>40</v>
      </c>
      <c r="O408" s="60"/>
      <c r="P408" s="170" t="n">
        <f aca="false">O408*H408</f>
        <v>0</v>
      </c>
      <c r="Q408" s="170" t="n">
        <v>0</v>
      </c>
      <c r="R408" s="170" t="n">
        <f aca="false">Q408*H408</f>
        <v>0</v>
      </c>
      <c r="S408" s="170" t="n">
        <v>0</v>
      </c>
      <c r="T408" s="171" t="n">
        <f aca="false">S408*H408</f>
        <v>0</v>
      </c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R408" s="172" t="s">
        <v>221</v>
      </c>
      <c r="AT408" s="172" t="s">
        <v>132</v>
      </c>
      <c r="AU408" s="172" t="s">
        <v>137</v>
      </c>
      <c r="AY408" s="3" t="s">
        <v>130</v>
      </c>
      <c r="BE408" s="173" t="n">
        <f aca="false">IF(N408="základní",J408,0)</f>
        <v>0</v>
      </c>
      <c r="BF408" s="173" t="n">
        <f aca="false">IF(N408="snížená",J408,0)</f>
        <v>0</v>
      </c>
      <c r="BG408" s="173" t="n">
        <f aca="false">IF(N408="zákl. přenesená",J408,0)</f>
        <v>0</v>
      </c>
      <c r="BH408" s="173" t="n">
        <f aca="false">IF(N408="sníž. přenesená",J408,0)</f>
        <v>0</v>
      </c>
      <c r="BI408" s="173" t="n">
        <f aca="false">IF(N408="nulová",J408,0)</f>
        <v>0</v>
      </c>
      <c r="BJ408" s="3" t="s">
        <v>137</v>
      </c>
      <c r="BK408" s="173" t="n">
        <f aca="false">ROUND(I408*H408,2)</f>
        <v>0</v>
      </c>
      <c r="BL408" s="3" t="s">
        <v>221</v>
      </c>
      <c r="BM408" s="172" t="s">
        <v>912</v>
      </c>
    </row>
    <row r="409" s="146" customFormat="true" ht="22.8" hidden="false" customHeight="true" outlineLevel="0" collapsed="false">
      <c r="B409" s="147"/>
      <c r="D409" s="148" t="s">
        <v>73</v>
      </c>
      <c r="E409" s="148" t="s">
        <v>913</v>
      </c>
      <c r="F409" s="148" t="s">
        <v>914</v>
      </c>
      <c r="I409" s="150"/>
      <c r="J409" s="159" t="n">
        <f aca="false">BK409</f>
        <v>0</v>
      </c>
      <c r="L409" s="147"/>
      <c r="M409" s="152"/>
      <c r="N409" s="153"/>
      <c r="O409" s="153"/>
      <c r="P409" s="154" t="n">
        <f aca="false">SUM(P410:P416)</f>
        <v>0</v>
      </c>
      <c r="Q409" s="153"/>
      <c r="R409" s="154" t="n">
        <f aca="false">SUM(R410:R416)</f>
        <v>0.001541</v>
      </c>
      <c r="S409" s="153"/>
      <c r="T409" s="155" t="n">
        <f aca="false">SUM(T410:T416)</f>
        <v>0</v>
      </c>
      <c r="AR409" s="148" t="s">
        <v>137</v>
      </c>
      <c r="AT409" s="156" t="s">
        <v>73</v>
      </c>
      <c r="AU409" s="156" t="s">
        <v>79</v>
      </c>
      <c r="AY409" s="148" t="s">
        <v>130</v>
      </c>
      <c r="BK409" s="157" t="n">
        <f aca="false">SUM(BK410:BK416)</f>
        <v>0</v>
      </c>
    </row>
    <row r="410" s="27" customFormat="true" ht="24.15" hidden="false" customHeight="true" outlineLevel="0" collapsed="false">
      <c r="A410" s="22"/>
      <c r="B410" s="160"/>
      <c r="C410" s="204" t="s">
        <v>915</v>
      </c>
      <c r="D410" s="204" t="s">
        <v>132</v>
      </c>
      <c r="E410" s="205" t="s">
        <v>916</v>
      </c>
      <c r="F410" s="206" t="s">
        <v>917</v>
      </c>
      <c r="G410" s="164" t="s">
        <v>143</v>
      </c>
      <c r="H410" s="165" t="n">
        <v>1.2</v>
      </c>
      <c r="I410" s="166"/>
      <c r="J410" s="167" t="n">
        <f aca="false">ROUND(I410*H410,2)</f>
        <v>0</v>
      </c>
      <c r="K410" s="163" t="s">
        <v>164</v>
      </c>
      <c r="L410" s="23"/>
      <c r="M410" s="168"/>
      <c r="N410" s="169" t="s">
        <v>40</v>
      </c>
      <c r="O410" s="60"/>
      <c r="P410" s="170" t="n">
        <f aca="false">O410*H410</f>
        <v>0</v>
      </c>
      <c r="Q410" s="170" t="n">
        <v>6E-005</v>
      </c>
      <c r="R410" s="170" t="n">
        <f aca="false">Q410*H410</f>
        <v>7.2E-005</v>
      </c>
      <c r="S410" s="170" t="n">
        <v>0</v>
      </c>
      <c r="T410" s="171" t="n">
        <f aca="false">S410*H410</f>
        <v>0</v>
      </c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R410" s="172" t="s">
        <v>221</v>
      </c>
      <c r="AT410" s="172" t="s">
        <v>132</v>
      </c>
      <c r="AU410" s="172" t="s">
        <v>137</v>
      </c>
      <c r="AY410" s="3" t="s">
        <v>130</v>
      </c>
      <c r="BE410" s="173" t="n">
        <f aca="false">IF(N410="základní",J410,0)</f>
        <v>0</v>
      </c>
      <c r="BF410" s="173" t="n">
        <f aca="false">IF(N410="snížená",J410,0)</f>
        <v>0</v>
      </c>
      <c r="BG410" s="173" t="n">
        <f aca="false">IF(N410="zákl. přenesená",J410,0)</f>
        <v>0</v>
      </c>
      <c r="BH410" s="173" t="n">
        <f aca="false">IF(N410="sníž. přenesená",J410,0)</f>
        <v>0</v>
      </c>
      <c r="BI410" s="173" t="n">
        <f aca="false">IF(N410="nulová",J410,0)</f>
        <v>0</v>
      </c>
      <c r="BJ410" s="3" t="s">
        <v>137</v>
      </c>
      <c r="BK410" s="173" t="n">
        <f aca="false">ROUND(I410*H410,2)</f>
        <v>0</v>
      </c>
      <c r="BL410" s="3" t="s">
        <v>221</v>
      </c>
      <c r="BM410" s="172" t="s">
        <v>918</v>
      </c>
    </row>
    <row r="411" s="174" customFormat="true" ht="12.8" hidden="false" customHeight="false" outlineLevel="0" collapsed="false">
      <c r="B411" s="175"/>
      <c r="D411" s="110" t="s">
        <v>145</v>
      </c>
      <c r="E411" s="177"/>
      <c r="F411" s="178" t="s">
        <v>919</v>
      </c>
      <c r="H411" s="179" t="n">
        <v>1.2</v>
      </c>
      <c r="I411" s="180"/>
      <c r="L411" s="175"/>
      <c r="M411" s="181"/>
      <c r="N411" s="182"/>
      <c r="O411" s="182"/>
      <c r="P411" s="182"/>
      <c r="Q411" s="182"/>
      <c r="R411" s="182"/>
      <c r="S411" s="182"/>
      <c r="T411" s="183"/>
      <c r="AT411" s="177" t="s">
        <v>145</v>
      </c>
      <c r="AU411" s="177" t="s">
        <v>137</v>
      </c>
      <c r="AV411" s="174" t="s">
        <v>137</v>
      </c>
      <c r="AW411" s="174" t="s">
        <v>31</v>
      </c>
      <c r="AX411" s="174" t="s">
        <v>79</v>
      </c>
      <c r="AY411" s="177" t="s">
        <v>130</v>
      </c>
    </row>
    <row r="412" s="27" customFormat="true" ht="24.15" hidden="false" customHeight="true" outlineLevel="0" collapsed="false">
      <c r="A412" s="22"/>
      <c r="B412" s="160"/>
      <c r="C412" s="204" t="s">
        <v>920</v>
      </c>
      <c r="D412" s="204" t="s">
        <v>132</v>
      </c>
      <c r="E412" s="205" t="s">
        <v>921</v>
      </c>
      <c r="F412" s="206" t="s">
        <v>922</v>
      </c>
      <c r="G412" s="164" t="s">
        <v>143</v>
      </c>
      <c r="H412" s="165" t="n">
        <v>3.55</v>
      </c>
      <c r="I412" s="166"/>
      <c r="J412" s="167" t="n">
        <f aca="false">ROUND(I412*H412,2)</f>
        <v>0</v>
      </c>
      <c r="K412" s="163" t="s">
        <v>164</v>
      </c>
      <c r="L412" s="23"/>
      <c r="M412" s="168"/>
      <c r="N412" s="169" t="s">
        <v>40</v>
      </c>
      <c r="O412" s="60"/>
      <c r="P412" s="170" t="n">
        <f aca="false">O412*H412</f>
        <v>0</v>
      </c>
      <c r="Q412" s="170" t="n">
        <v>0.00014</v>
      </c>
      <c r="R412" s="170" t="n">
        <f aca="false">Q412*H412</f>
        <v>0.000497</v>
      </c>
      <c r="S412" s="170" t="n">
        <v>0</v>
      </c>
      <c r="T412" s="171" t="n">
        <f aca="false">S412*H412</f>
        <v>0</v>
      </c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R412" s="172" t="s">
        <v>221</v>
      </c>
      <c r="AT412" s="172" t="s">
        <v>132</v>
      </c>
      <c r="AU412" s="172" t="s">
        <v>137</v>
      </c>
      <c r="AY412" s="3" t="s">
        <v>130</v>
      </c>
      <c r="BE412" s="173" t="n">
        <f aca="false">IF(N412="základní",J412,0)</f>
        <v>0</v>
      </c>
      <c r="BF412" s="173" t="n">
        <f aca="false">IF(N412="snížená",J412,0)</f>
        <v>0</v>
      </c>
      <c r="BG412" s="173" t="n">
        <f aca="false">IF(N412="zákl. přenesená",J412,0)</f>
        <v>0</v>
      </c>
      <c r="BH412" s="173" t="n">
        <f aca="false">IF(N412="sníž. přenesená",J412,0)</f>
        <v>0</v>
      </c>
      <c r="BI412" s="173" t="n">
        <f aca="false">IF(N412="nulová",J412,0)</f>
        <v>0</v>
      </c>
      <c r="BJ412" s="3" t="s">
        <v>137</v>
      </c>
      <c r="BK412" s="173" t="n">
        <f aca="false">ROUND(I412*H412,2)</f>
        <v>0</v>
      </c>
      <c r="BL412" s="3" t="s">
        <v>221</v>
      </c>
      <c r="BM412" s="172" t="s">
        <v>923</v>
      </c>
    </row>
    <row r="413" s="174" customFormat="true" ht="12.8" hidden="false" customHeight="false" outlineLevel="0" collapsed="false">
      <c r="B413" s="175"/>
      <c r="D413" s="110" t="s">
        <v>145</v>
      </c>
      <c r="E413" s="177"/>
      <c r="F413" s="178" t="s">
        <v>924</v>
      </c>
      <c r="H413" s="179" t="n">
        <v>3.55</v>
      </c>
      <c r="I413" s="180"/>
      <c r="L413" s="175"/>
      <c r="M413" s="181"/>
      <c r="N413" s="182"/>
      <c r="O413" s="182"/>
      <c r="P413" s="182"/>
      <c r="Q413" s="182"/>
      <c r="R413" s="182"/>
      <c r="S413" s="182"/>
      <c r="T413" s="183"/>
      <c r="AT413" s="177" t="s">
        <v>145</v>
      </c>
      <c r="AU413" s="177" t="s">
        <v>137</v>
      </c>
      <c r="AV413" s="174" t="s">
        <v>137</v>
      </c>
      <c r="AW413" s="174" t="s">
        <v>31</v>
      </c>
      <c r="AX413" s="174" t="s">
        <v>79</v>
      </c>
      <c r="AY413" s="177" t="s">
        <v>130</v>
      </c>
    </row>
    <row r="414" s="27" customFormat="true" ht="24.15" hidden="false" customHeight="true" outlineLevel="0" collapsed="false">
      <c r="A414" s="22"/>
      <c r="B414" s="160"/>
      <c r="C414" s="204" t="s">
        <v>925</v>
      </c>
      <c r="D414" s="204" t="s">
        <v>132</v>
      </c>
      <c r="E414" s="205" t="s">
        <v>926</v>
      </c>
      <c r="F414" s="206" t="s">
        <v>927</v>
      </c>
      <c r="G414" s="164" t="s">
        <v>143</v>
      </c>
      <c r="H414" s="165" t="n">
        <v>3.55</v>
      </c>
      <c r="I414" s="166"/>
      <c r="J414" s="167" t="n">
        <f aca="false">ROUND(I414*H414,2)</f>
        <v>0</v>
      </c>
      <c r="K414" s="163" t="s">
        <v>164</v>
      </c>
      <c r="L414" s="23"/>
      <c r="M414" s="168"/>
      <c r="N414" s="169" t="s">
        <v>40</v>
      </c>
      <c r="O414" s="60"/>
      <c r="P414" s="170" t="n">
        <f aca="false">O414*H414</f>
        <v>0</v>
      </c>
      <c r="Q414" s="170" t="n">
        <v>0.00012</v>
      </c>
      <c r="R414" s="170" t="n">
        <f aca="false">Q414*H414</f>
        <v>0.000426</v>
      </c>
      <c r="S414" s="170" t="n">
        <v>0</v>
      </c>
      <c r="T414" s="171" t="n">
        <f aca="false">S414*H414</f>
        <v>0</v>
      </c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R414" s="172" t="s">
        <v>221</v>
      </c>
      <c r="AT414" s="172" t="s">
        <v>132</v>
      </c>
      <c r="AU414" s="172" t="s">
        <v>137</v>
      </c>
      <c r="AY414" s="3" t="s">
        <v>130</v>
      </c>
      <c r="BE414" s="173" t="n">
        <f aca="false">IF(N414="základní",J414,0)</f>
        <v>0</v>
      </c>
      <c r="BF414" s="173" t="n">
        <f aca="false">IF(N414="snížená",J414,0)</f>
        <v>0</v>
      </c>
      <c r="BG414" s="173" t="n">
        <f aca="false">IF(N414="zákl. přenesená",J414,0)</f>
        <v>0</v>
      </c>
      <c r="BH414" s="173" t="n">
        <f aca="false">IF(N414="sníž. přenesená",J414,0)</f>
        <v>0</v>
      </c>
      <c r="BI414" s="173" t="n">
        <f aca="false">IF(N414="nulová",J414,0)</f>
        <v>0</v>
      </c>
      <c r="BJ414" s="3" t="s">
        <v>137</v>
      </c>
      <c r="BK414" s="173" t="n">
        <f aca="false">ROUND(I414*H414,2)</f>
        <v>0</v>
      </c>
      <c r="BL414" s="3" t="s">
        <v>221</v>
      </c>
      <c r="BM414" s="172" t="s">
        <v>928</v>
      </c>
    </row>
    <row r="415" s="27" customFormat="true" ht="24.15" hidden="false" customHeight="true" outlineLevel="0" collapsed="false">
      <c r="A415" s="22"/>
      <c r="B415" s="160"/>
      <c r="C415" s="204" t="s">
        <v>929</v>
      </c>
      <c r="D415" s="204" t="s">
        <v>132</v>
      </c>
      <c r="E415" s="205" t="s">
        <v>930</v>
      </c>
      <c r="F415" s="206" t="s">
        <v>931</v>
      </c>
      <c r="G415" s="164" t="s">
        <v>143</v>
      </c>
      <c r="H415" s="165" t="n">
        <v>3.55</v>
      </c>
      <c r="I415" s="166"/>
      <c r="J415" s="167" t="n">
        <f aca="false">ROUND(I415*H415,2)</f>
        <v>0</v>
      </c>
      <c r="K415" s="163" t="s">
        <v>164</v>
      </c>
      <c r="L415" s="23"/>
      <c r="M415" s="168"/>
      <c r="N415" s="169" t="s">
        <v>40</v>
      </c>
      <c r="O415" s="60"/>
      <c r="P415" s="170" t="n">
        <f aca="false">O415*H415</f>
        <v>0</v>
      </c>
      <c r="Q415" s="170" t="n">
        <v>0.00012</v>
      </c>
      <c r="R415" s="170" t="n">
        <f aca="false">Q415*H415</f>
        <v>0.000426</v>
      </c>
      <c r="S415" s="170" t="n">
        <v>0</v>
      </c>
      <c r="T415" s="171" t="n">
        <f aca="false">S415*H415</f>
        <v>0</v>
      </c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R415" s="172" t="s">
        <v>221</v>
      </c>
      <c r="AT415" s="172" t="s">
        <v>132</v>
      </c>
      <c r="AU415" s="172" t="s">
        <v>137</v>
      </c>
      <c r="AY415" s="3" t="s">
        <v>130</v>
      </c>
      <c r="BE415" s="173" t="n">
        <f aca="false">IF(N415="základní",J415,0)</f>
        <v>0</v>
      </c>
      <c r="BF415" s="173" t="n">
        <f aca="false">IF(N415="snížená",J415,0)</f>
        <v>0</v>
      </c>
      <c r="BG415" s="173" t="n">
        <f aca="false">IF(N415="zákl. přenesená",J415,0)</f>
        <v>0</v>
      </c>
      <c r="BH415" s="173" t="n">
        <f aca="false">IF(N415="sníž. přenesená",J415,0)</f>
        <v>0</v>
      </c>
      <c r="BI415" s="173" t="n">
        <f aca="false">IF(N415="nulová",J415,0)</f>
        <v>0</v>
      </c>
      <c r="BJ415" s="3" t="s">
        <v>137</v>
      </c>
      <c r="BK415" s="173" t="n">
        <f aca="false">ROUND(I415*H415,2)</f>
        <v>0</v>
      </c>
      <c r="BL415" s="3" t="s">
        <v>221</v>
      </c>
      <c r="BM415" s="172" t="s">
        <v>932</v>
      </c>
    </row>
    <row r="416" s="27" customFormat="true" ht="16.5" hidden="false" customHeight="true" outlineLevel="0" collapsed="false">
      <c r="A416" s="22"/>
      <c r="B416" s="160"/>
      <c r="C416" s="204" t="s">
        <v>933</v>
      </c>
      <c r="D416" s="204" t="s">
        <v>132</v>
      </c>
      <c r="E416" s="205" t="s">
        <v>934</v>
      </c>
      <c r="F416" s="206" t="s">
        <v>935</v>
      </c>
      <c r="G416" s="164" t="s">
        <v>135</v>
      </c>
      <c r="H416" s="165" t="n">
        <v>1</v>
      </c>
      <c r="I416" s="166"/>
      <c r="J416" s="167" t="n">
        <f aca="false">ROUND(I416*H416,2)</f>
        <v>0</v>
      </c>
      <c r="K416" s="163"/>
      <c r="L416" s="23"/>
      <c r="M416" s="168"/>
      <c r="N416" s="169" t="s">
        <v>40</v>
      </c>
      <c r="O416" s="60"/>
      <c r="P416" s="170" t="n">
        <f aca="false">O416*H416</f>
        <v>0</v>
      </c>
      <c r="Q416" s="170" t="n">
        <v>0.00012</v>
      </c>
      <c r="R416" s="170" t="n">
        <f aca="false">Q416*H416</f>
        <v>0.00012</v>
      </c>
      <c r="S416" s="170" t="n">
        <v>0</v>
      </c>
      <c r="T416" s="171" t="n">
        <f aca="false">S416*H416</f>
        <v>0</v>
      </c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R416" s="172" t="s">
        <v>221</v>
      </c>
      <c r="AT416" s="172" t="s">
        <v>132</v>
      </c>
      <c r="AU416" s="172" t="s">
        <v>137</v>
      </c>
      <c r="AY416" s="3" t="s">
        <v>130</v>
      </c>
      <c r="BE416" s="173" t="n">
        <f aca="false">IF(N416="základní",J416,0)</f>
        <v>0</v>
      </c>
      <c r="BF416" s="173" t="n">
        <f aca="false">IF(N416="snížená",J416,0)</f>
        <v>0</v>
      </c>
      <c r="BG416" s="173" t="n">
        <f aca="false">IF(N416="zákl. přenesená",J416,0)</f>
        <v>0</v>
      </c>
      <c r="BH416" s="173" t="n">
        <f aca="false">IF(N416="sníž. přenesená",J416,0)</f>
        <v>0</v>
      </c>
      <c r="BI416" s="173" t="n">
        <f aca="false">IF(N416="nulová",J416,0)</f>
        <v>0</v>
      </c>
      <c r="BJ416" s="3" t="s">
        <v>137</v>
      </c>
      <c r="BK416" s="173" t="n">
        <f aca="false">ROUND(I416*H416,2)</f>
        <v>0</v>
      </c>
      <c r="BL416" s="3" t="s">
        <v>221</v>
      </c>
      <c r="BM416" s="172" t="s">
        <v>936</v>
      </c>
    </row>
    <row r="417" s="146" customFormat="true" ht="22.8" hidden="false" customHeight="true" outlineLevel="0" collapsed="false">
      <c r="B417" s="147"/>
      <c r="D417" s="148" t="s">
        <v>73</v>
      </c>
      <c r="E417" s="148" t="s">
        <v>937</v>
      </c>
      <c r="F417" s="148" t="s">
        <v>938</v>
      </c>
      <c r="I417" s="150"/>
      <c r="J417" s="159" t="n">
        <f aca="false">BK417</f>
        <v>0</v>
      </c>
      <c r="L417" s="147"/>
      <c r="M417" s="152"/>
      <c r="N417" s="153"/>
      <c r="O417" s="153"/>
      <c r="P417" s="154" t="n">
        <f aca="false">SUM(P418:P431)</f>
        <v>0</v>
      </c>
      <c r="Q417" s="153"/>
      <c r="R417" s="154" t="n">
        <f aca="false">SUM(R418:R431)</f>
        <v>0.12017512</v>
      </c>
      <c r="S417" s="153"/>
      <c r="T417" s="155" t="n">
        <f aca="false">SUM(T418:T431)</f>
        <v>0.02183826</v>
      </c>
      <c r="AR417" s="148" t="s">
        <v>137</v>
      </c>
      <c r="AT417" s="156" t="s">
        <v>73</v>
      </c>
      <c r="AU417" s="156" t="s">
        <v>79</v>
      </c>
      <c r="AY417" s="148" t="s">
        <v>130</v>
      </c>
      <c r="BK417" s="157" t="n">
        <f aca="false">SUM(BK418:BK431)</f>
        <v>0</v>
      </c>
    </row>
    <row r="418" s="27" customFormat="true" ht="16.5" hidden="false" customHeight="true" outlineLevel="0" collapsed="false">
      <c r="A418" s="22"/>
      <c r="B418" s="160"/>
      <c r="C418" s="204" t="s">
        <v>939</v>
      </c>
      <c r="D418" s="204" t="s">
        <v>132</v>
      </c>
      <c r="E418" s="205" t="s">
        <v>940</v>
      </c>
      <c r="F418" s="206" t="s">
        <v>941</v>
      </c>
      <c r="G418" s="164" t="s">
        <v>143</v>
      </c>
      <c r="H418" s="165" t="n">
        <v>70.446</v>
      </c>
      <c r="I418" s="166"/>
      <c r="J418" s="167" t="n">
        <f aca="false">ROUND(I418*H418,2)</f>
        <v>0</v>
      </c>
      <c r="K418" s="163" t="s">
        <v>164</v>
      </c>
      <c r="L418" s="23"/>
      <c r="M418" s="168"/>
      <c r="N418" s="169" t="s">
        <v>40</v>
      </c>
      <c r="O418" s="60"/>
      <c r="P418" s="170" t="n">
        <f aca="false">O418*H418</f>
        <v>0</v>
      </c>
      <c r="Q418" s="170" t="n">
        <v>0.001</v>
      </c>
      <c r="R418" s="170" t="n">
        <f aca="false">Q418*H418</f>
        <v>0.070446</v>
      </c>
      <c r="S418" s="170" t="n">
        <v>0.00031</v>
      </c>
      <c r="T418" s="171" t="n">
        <f aca="false">S418*H418</f>
        <v>0.02183826</v>
      </c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R418" s="172" t="s">
        <v>221</v>
      </c>
      <c r="AT418" s="172" t="s">
        <v>132</v>
      </c>
      <c r="AU418" s="172" t="s">
        <v>137</v>
      </c>
      <c r="AY418" s="3" t="s">
        <v>130</v>
      </c>
      <c r="BE418" s="173" t="n">
        <f aca="false">IF(N418="základní",J418,0)</f>
        <v>0</v>
      </c>
      <c r="BF418" s="173" t="n">
        <f aca="false">IF(N418="snížená",J418,0)</f>
        <v>0</v>
      </c>
      <c r="BG418" s="173" t="n">
        <f aca="false">IF(N418="zákl. přenesená",J418,0)</f>
        <v>0</v>
      </c>
      <c r="BH418" s="173" t="n">
        <f aca="false">IF(N418="sníž. přenesená",J418,0)</f>
        <v>0</v>
      </c>
      <c r="BI418" s="173" t="n">
        <f aca="false">IF(N418="nulová",J418,0)</f>
        <v>0</v>
      </c>
      <c r="BJ418" s="3" t="s">
        <v>137</v>
      </c>
      <c r="BK418" s="173" t="n">
        <f aca="false">ROUND(I418*H418,2)</f>
        <v>0</v>
      </c>
      <c r="BL418" s="3" t="s">
        <v>221</v>
      </c>
      <c r="BM418" s="172" t="s">
        <v>942</v>
      </c>
    </row>
    <row r="419" s="174" customFormat="true" ht="12.8" hidden="false" customHeight="false" outlineLevel="0" collapsed="false">
      <c r="B419" s="175"/>
      <c r="D419" s="110" t="s">
        <v>145</v>
      </c>
      <c r="E419" s="177"/>
      <c r="F419" s="178" t="s">
        <v>943</v>
      </c>
      <c r="H419" s="179" t="n">
        <v>19.98</v>
      </c>
      <c r="I419" s="180"/>
      <c r="L419" s="175"/>
      <c r="M419" s="181"/>
      <c r="N419" s="182"/>
      <c r="O419" s="182"/>
      <c r="P419" s="182"/>
      <c r="Q419" s="182"/>
      <c r="R419" s="182"/>
      <c r="S419" s="182"/>
      <c r="T419" s="183"/>
      <c r="AT419" s="177" t="s">
        <v>145</v>
      </c>
      <c r="AU419" s="177" t="s">
        <v>137</v>
      </c>
      <c r="AV419" s="174" t="s">
        <v>137</v>
      </c>
      <c r="AW419" s="174" t="s">
        <v>31</v>
      </c>
      <c r="AX419" s="174" t="s">
        <v>74</v>
      </c>
      <c r="AY419" s="177" t="s">
        <v>130</v>
      </c>
    </row>
    <row r="420" s="210" customFormat="true" ht="12.8" hidden="false" customHeight="false" outlineLevel="0" collapsed="false">
      <c r="B420" s="211"/>
      <c r="D420" s="110" t="s">
        <v>145</v>
      </c>
      <c r="E420" s="212"/>
      <c r="F420" s="213" t="s">
        <v>944</v>
      </c>
      <c r="H420" s="214" t="n">
        <v>19.98</v>
      </c>
      <c r="I420" s="215"/>
      <c r="L420" s="211"/>
      <c r="M420" s="216"/>
      <c r="N420" s="217"/>
      <c r="O420" s="217"/>
      <c r="P420" s="217"/>
      <c r="Q420" s="217"/>
      <c r="R420" s="217"/>
      <c r="S420" s="217"/>
      <c r="T420" s="218"/>
      <c r="AT420" s="212" t="s">
        <v>145</v>
      </c>
      <c r="AU420" s="212" t="s">
        <v>137</v>
      </c>
      <c r="AV420" s="210" t="s">
        <v>139</v>
      </c>
      <c r="AW420" s="210" t="s">
        <v>31</v>
      </c>
      <c r="AX420" s="210" t="s">
        <v>74</v>
      </c>
      <c r="AY420" s="212" t="s">
        <v>130</v>
      </c>
    </row>
    <row r="421" s="174" customFormat="true" ht="12.8" hidden="false" customHeight="false" outlineLevel="0" collapsed="false">
      <c r="B421" s="175"/>
      <c r="D421" s="110" t="s">
        <v>145</v>
      </c>
      <c r="E421" s="177"/>
      <c r="F421" s="178" t="s">
        <v>945</v>
      </c>
      <c r="H421" s="179" t="n">
        <v>12.35</v>
      </c>
      <c r="I421" s="180"/>
      <c r="L421" s="175"/>
      <c r="M421" s="181"/>
      <c r="N421" s="182"/>
      <c r="O421" s="182"/>
      <c r="P421" s="182"/>
      <c r="Q421" s="182"/>
      <c r="R421" s="182"/>
      <c r="S421" s="182"/>
      <c r="T421" s="183"/>
      <c r="AT421" s="177" t="s">
        <v>145</v>
      </c>
      <c r="AU421" s="177" t="s">
        <v>137</v>
      </c>
      <c r="AV421" s="174" t="s">
        <v>137</v>
      </c>
      <c r="AW421" s="174" t="s">
        <v>31</v>
      </c>
      <c r="AX421" s="174" t="s">
        <v>74</v>
      </c>
      <c r="AY421" s="177" t="s">
        <v>130</v>
      </c>
    </row>
    <row r="422" s="174" customFormat="true" ht="12.8" hidden="false" customHeight="false" outlineLevel="0" collapsed="false">
      <c r="B422" s="175"/>
      <c r="D422" s="110" t="s">
        <v>145</v>
      </c>
      <c r="E422" s="177"/>
      <c r="F422" s="178" t="s">
        <v>946</v>
      </c>
      <c r="H422" s="179" t="n">
        <v>38.116</v>
      </c>
      <c r="I422" s="180"/>
      <c r="L422" s="175"/>
      <c r="M422" s="181"/>
      <c r="N422" s="182"/>
      <c r="O422" s="182"/>
      <c r="P422" s="182"/>
      <c r="Q422" s="182"/>
      <c r="R422" s="182"/>
      <c r="S422" s="182"/>
      <c r="T422" s="183"/>
      <c r="AT422" s="177" t="s">
        <v>145</v>
      </c>
      <c r="AU422" s="177" t="s">
        <v>137</v>
      </c>
      <c r="AV422" s="174" t="s">
        <v>137</v>
      </c>
      <c r="AW422" s="174" t="s">
        <v>31</v>
      </c>
      <c r="AX422" s="174" t="s">
        <v>74</v>
      </c>
      <c r="AY422" s="177" t="s">
        <v>130</v>
      </c>
    </row>
    <row r="423" s="184" customFormat="true" ht="12.8" hidden="false" customHeight="false" outlineLevel="0" collapsed="false">
      <c r="B423" s="185"/>
      <c r="D423" s="110" t="s">
        <v>145</v>
      </c>
      <c r="E423" s="186"/>
      <c r="F423" s="187" t="s">
        <v>190</v>
      </c>
      <c r="H423" s="188" t="n">
        <v>70.446</v>
      </c>
      <c r="I423" s="189"/>
      <c r="L423" s="185"/>
      <c r="M423" s="190"/>
      <c r="N423" s="191"/>
      <c r="O423" s="191"/>
      <c r="P423" s="191"/>
      <c r="Q423" s="191"/>
      <c r="R423" s="191"/>
      <c r="S423" s="191"/>
      <c r="T423" s="192"/>
      <c r="AT423" s="186" t="s">
        <v>145</v>
      </c>
      <c r="AU423" s="186" t="s">
        <v>137</v>
      </c>
      <c r="AV423" s="184" t="s">
        <v>136</v>
      </c>
      <c r="AW423" s="184" t="s">
        <v>31</v>
      </c>
      <c r="AX423" s="184" t="s">
        <v>79</v>
      </c>
      <c r="AY423" s="186" t="s">
        <v>130</v>
      </c>
    </row>
    <row r="424" s="27" customFormat="true" ht="24.15" hidden="false" customHeight="true" outlineLevel="0" collapsed="false">
      <c r="A424" s="22"/>
      <c r="B424" s="160"/>
      <c r="C424" s="204" t="s">
        <v>947</v>
      </c>
      <c r="D424" s="204" t="s">
        <v>132</v>
      </c>
      <c r="E424" s="205" t="s">
        <v>948</v>
      </c>
      <c r="F424" s="206" t="s">
        <v>949</v>
      </c>
      <c r="G424" s="164" t="s">
        <v>143</v>
      </c>
      <c r="H424" s="165" t="n">
        <v>70.446</v>
      </c>
      <c r="I424" s="166"/>
      <c r="J424" s="167" t="n">
        <f aca="false">ROUND(I424*H424,2)</f>
        <v>0</v>
      </c>
      <c r="K424" s="163" t="s">
        <v>164</v>
      </c>
      <c r="L424" s="23"/>
      <c r="M424" s="168"/>
      <c r="N424" s="169" t="s">
        <v>40</v>
      </c>
      <c r="O424" s="60"/>
      <c r="P424" s="170" t="n">
        <f aca="false">O424*H424</f>
        <v>0</v>
      </c>
      <c r="Q424" s="170" t="n">
        <v>0</v>
      </c>
      <c r="R424" s="170" t="n">
        <f aca="false">Q424*H424</f>
        <v>0</v>
      </c>
      <c r="S424" s="170" t="n">
        <v>0</v>
      </c>
      <c r="T424" s="171" t="n">
        <f aca="false">S424*H424</f>
        <v>0</v>
      </c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R424" s="172" t="s">
        <v>221</v>
      </c>
      <c r="AT424" s="172" t="s">
        <v>132</v>
      </c>
      <c r="AU424" s="172" t="s">
        <v>137</v>
      </c>
      <c r="AY424" s="3" t="s">
        <v>130</v>
      </c>
      <c r="BE424" s="173" t="n">
        <f aca="false">IF(N424="základní",J424,0)</f>
        <v>0</v>
      </c>
      <c r="BF424" s="173" t="n">
        <f aca="false">IF(N424="snížená",J424,0)</f>
        <v>0</v>
      </c>
      <c r="BG424" s="173" t="n">
        <f aca="false">IF(N424="zákl. přenesená",J424,0)</f>
        <v>0</v>
      </c>
      <c r="BH424" s="173" t="n">
        <f aca="false">IF(N424="sníž. přenesená",J424,0)</f>
        <v>0</v>
      </c>
      <c r="BI424" s="173" t="n">
        <f aca="false">IF(N424="nulová",J424,0)</f>
        <v>0</v>
      </c>
      <c r="BJ424" s="3" t="s">
        <v>137</v>
      </c>
      <c r="BK424" s="173" t="n">
        <f aca="false">ROUND(I424*H424,2)</f>
        <v>0</v>
      </c>
      <c r="BL424" s="3" t="s">
        <v>221</v>
      </c>
      <c r="BM424" s="172" t="s">
        <v>950</v>
      </c>
    </row>
    <row r="425" s="27" customFormat="true" ht="24.15" hidden="false" customHeight="true" outlineLevel="0" collapsed="false">
      <c r="A425" s="22"/>
      <c r="B425" s="160"/>
      <c r="C425" s="204" t="s">
        <v>951</v>
      </c>
      <c r="D425" s="204" t="s">
        <v>132</v>
      </c>
      <c r="E425" s="205" t="s">
        <v>952</v>
      </c>
      <c r="F425" s="206" t="s">
        <v>953</v>
      </c>
      <c r="G425" s="164" t="s">
        <v>143</v>
      </c>
      <c r="H425" s="165" t="n">
        <v>101.488</v>
      </c>
      <c r="I425" s="166"/>
      <c r="J425" s="167" t="n">
        <f aca="false">ROUND(I425*H425,2)</f>
        <v>0</v>
      </c>
      <c r="K425" s="163" t="s">
        <v>164</v>
      </c>
      <c r="L425" s="23"/>
      <c r="M425" s="168"/>
      <c r="N425" s="169" t="s">
        <v>40</v>
      </c>
      <c r="O425" s="60"/>
      <c r="P425" s="170" t="n">
        <f aca="false">O425*H425</f>
        <v>0</v>
      </c>
      <c r="Q425" s="170" t="n">
        <v>0.0002</v>
      </c>
      <c r="R425" s="170" t="n">
        <f aca="false">Q425*H425</f>
        <v>0.0202976</v>
      </c>
      <c r="S425" s="170" t="n">
        <v>0</v>
      </c>
      <c r="T425" s="171" t="n">
        <f aca="false">S425*H425</f>
        <v>0</v>
      </c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R425" s="172" t="s">
        <v>221</v>
      </c>
      <c r="AT425" s="172" t="s">
        <v>132</v>
      </c>
      <c r="AU425" s="172" t="s">
        <v>137</v>
      </c>
      <c r="AY425" s="3" t="s">
        <v>130</v>
      </c>
      <c r="BE425" s="173" t="n">
        <f aca="false">IF(N425="základní",J425,0)</f>
        <v>0</v>
      </c>
      <c r="BF425" s="173" t="n">
        <f aca="false">IF(N425="snížená",J425,0)</f>
        <v>0</v>
      </c>
      <c r="BG425" s="173" t="n">
        <f aca="false">IF(N425="zákl. přenesená",J425,0)</f>
        <v>0</v>
      </c>
      <c r="BH425" s="173" t="n">
        <f aca="false">IF(N425="sníž. přenesená",J425,0)</f>
        <v>0</v>
      </c>
      <c r="BI425" s="173" t="n">
        <f aca="false">IF(N425="nulová",J425,0)</f>
        <v>0</v>
      </c>
      <c r="BJ425" s="3" t="s">
        <v>137</v>
      </c>
      <c r="BK425" s="173" t="n">
        <f aca="false">ROUND(I425*H425,2)</f>
        <v>0</v>
      </c>
      <c r="BL425" s="3" t="s">
        <v>221</v>
      </c>
      <c r="BM425" s="172" t="s">
        <v>954</v>
      </c>
    </row>
    <row r="426" s="174" customFormat="true" ht="12.8" hidden="false" customHeight="false" outlineLevel="0" collapsed="false">
      <c r="B426" s="175"/>
      <c r="D426" s="110" t="s">
        <v>145</v>
      </c>
      <c r="E426" s="177"/>
      <c r="F426" s="178" t="s">
        <v>955</v>
      </c>
      <c r="H426" s="179" t="n">
        <v>23.6</v>
      </c>
      <c r="I426" s="180"/>
      <c r="L426" s="175"/>
      <c r="M426" s="181"/>
      <c r="N426" s="182"/>
      <c r="O426" s="182"/>
      <c r="P426" s="182"/>
      <c r="Q426" s="182"/>
      <c r="R426" s="182"/>
      <c r="S426" s="182"/>
      <c r="T426" s="183"/>
      <c r="AT426" s="177" t="s">
        <v>145</v>
      </c>
      <c r="AU426" s="177" t="s">
        <v>137</v>
      </c>
      <c r="AV426" s="174" t="s">
        <v>137</v>
      </c>
      <c r="AW426" s="174" t="s">
        <v>31</v>
      </c>
      <c r="AX426" s="174" t="s">
        <v>74</v>
      </c>
      <c r="AY426" s="177" t="s">
        <v>130</v>
      </c>
    </row>
    <row r="427" s="174" customFormat="true" ht="12.8" hidden="false" customHeight="false" outlineLevel="0" collapsed="false">
      <c r="B427" s="175"/>
      <c r="D427" s="110" t="s">
        <v>145</v>
      </c>
      <c r="E427" s="177"/>
      <c r="F427" s="178" t="s">
        <v>956</v>
      </c>
      <c r="H427" s="179" t="n">
        <v>63.492</v>
      </c>
      <c r="I427" s="180"/>
      <c r="L427" s="175"/>
      <c r="M427" s="181"/>
      <c r="N427" s="182"/>
      <c r="O427" s="182"/>
      <c r="P427" s="182"/>
      <c r="Q427" s="182"/>
      <c r="R427" s="182"/>
      <c r="S427" s="182"/>
      <c r="T427" s="183"/>
      <c r="AT427" s="177" t="s">
        <v>145</v>
      </c>
      <c r="AU427" s="177" t="s">
        <v>137</v>
      </c>
      <c r="AV427" s="174" t="s">
        <v>137</v>
      </c>
      <c r="AW427" s="174" t="s">
        <v>31</v>
      </c>
      <c r="AX427" s="174" t="s">
        <v>74</v>
      </c>
      <c r="AY427" s="177" t="s">
        <v>130</v>
      </c>
    </row>
    <row r="428" s="174" customFormat="true" ht="12.8" hidden="false" customHeight="false" outlineLevel="0" collapsed="false">
      <c r="B428" s="175"/>
      <c r="D428" s="110" t="s">
        <v>145</v>
      </c>
      <c r="E428" s="177"/>
      <c r="F428" s="178" t="s">
        <v>957</v>
      </c>
      <c r="H428" s="179" t="n">
        <v>6.436</v>
      </c>
      <c r="I428" s="180"/>
      <c r="L428" s="175"/>
      <c r="M428" s="181"/>
      <c r="N428" s="182"/>
      <c r="O428" s="182"/>
      <c r="P428" s="182"/>
      <c r="Q428" s="182"/>
      <c r="R428" s="182"/>
      <c r="S428" s="182"/>
      <c r="T428" s="183"/>
      <c r="AT428" s="177" t="s">
        <v>145</v>
      </c>
      <c r="AU428" s="177" t="s">
        <v>137</v>
      </c>
      <c r="AV428" s="174" t="s">
        <v>137</v>
      </c>
      <c r="AW428" s="174" t="s">
        <v>31</v>
      </c>
      <c r="AX428" s="174" t="s">
        <v>74</v>
      </c>
      <c r="AY428" s="177" t="s">
        <v>130</v>
      </c>
    </row>
    <row r="429" s="174" customFormat="true" ht="12.8" hidden="false" customHeight="false" outlineLevel="0" collapsed="false">
      <c r="B429" s="175"/>
      <c r="D429" s="110" t="s">
        <v>145</v>
      </c>
      <c r="E429" s="177"/>
      <c r="F429" s="178" t="s">
        <v>958</v>
      </c>
      <c r="H429" s="179" t="n">
        <v>7.96</v>
      </c>
      <c r="I429" s="180"/>
      <c r="L429" s="175"/>
      <c r="M429" s="181"/>
      <c r="N429" s="182"/>
      <c r="O429" s="182"/>
      <c r="P429" s="182"/>
      <c r="Q429" s="182"/>
      <c r="R429" s="182"/>
      <c r="S429" s="182"/>
      <c r="T429" s="183"/>
      <c r="AT429" s="177" t="s">
        <v>145</v>
      </c>
      <c r="AU429" s="177" t="s">
        <v>137</v>
      </c>
      <c r="AV429" s="174" t="s">
        <v>137</v>
      </c>
      <c r="AW429" s="174" t="s">
        <v>31</v>
      </c>
      <c r="AX429" s="174" t="s">
        <v>74</v>
      </c>
      <c r="AY429" s="177" t="s">
        <v>130</v>
      </c>
    </row>
    <row r="430" s="184" customFormat="true" ht="12.8" hidden="false" customHeight="false" outlineLevel="0" collapsed="false">
      <c r="B430" s="185"/>
      <c r="D430" s="110" t="s">
        <v>145</v>
      </c>
      <c r="E430" s="186"/>
      <c r="F430" s="187" t="s">
        <v>190</v>
      </c>
      <c r="H430" s="188" t="n">
        <v>101.488</v>
      </c>
      <c r="I430" s="189"/>
      <c r="L430" s="185"/>
      <c r="M430" s="190"/>
      <c r="N430" s="191"/>
      <c r="O430" s="191"/>
      <c r="P430" s="191"/>
      <c r="Q430" s="191"/>
      <c r="R430" s="191"/>
      <c r="S430" s="191"/>
      <c r="T430" s="192"/>
      <c r="AT430" s="186" t="s">
        <v>145</v>
      </c>
      <c r="AU430" s="186" t="s">
        <v>137</v>
      </c>
      <c r="AV430" s="184" t="s">
        <v>136</v>
      </c>
      <c r="AW430" s="184" t="s">
        <v>31</v>
      </c>
      <c r="AX430" s="184" t="s">
        <v>79</v>
      </c>
      <c r="AY430" s="186" t="s">
        <v>130</v>
      </c>
    </row>
    <row r="431" s="27" customFormat="true" ht="24.15" hidden="false" customHeight="true" outlineLevel="0" collapsed="false">
      <c r="A431" s="22"/>
      <c r="B431" s="160"/>
      <c r="C431" s="204" t="s">
        <v>959</v>
      </c>
      <c r="D431" s="204" t="s">
        <v>132</v>
      </c>
      <c r="E431" s="205" t="s">
        <v>960</v>
      </c>
      <c r="F431" s="206" t="s">
        <v>961</v>
      </c>
      <c r="G431" s="164" t="s">
        <v>143</v>
      </c>
      <c r="H431" s="165" t="n">
        <v>101.488</v>
      </c>
      <c r="I431" s="166"/>
      <c r="J431" s="167" t="n">
        <f aca="false">ROUND(I431*H431,2)</f>
        <v>0</v>
      </c>
      <c r="K431" s="163" t="s">
        <v>164</v>
      </c>
      <c r="L431" s="23"/>
      <c r="M431" s="168"/>
      <c r="N431" s="169" t="s">
        <v>40</v>
      </c>
      <c r="O431" s="60"/>
      <c r="P431" s="170" t="n">
        <f aca="false">O431*H431</f>
        <v>0</v>
      </c>
      <c r="Q431" s="170" t="n">
        <v>0.00029</v>
      </c>
      <c r="R431" s="170" t="n">
        <f aca="false">Q431*H431</f>
        <v>0.02943152</v>
      </c>
      <c r="S431" s="170" t="n">
        <v>0</v>
      </c>
      <c r="T431" s="171" t="n">
        <f aca="false">S431*H431</f>
        <v>0</v>
      </c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R431" s="172" t="s">
        <v>221</v>
      </c>
      <c r="AT431" s="172" t="s">
        <v>132</v>
      </c>
      <c r="AU431" s="172" t="s">
        <v>137</v>
      </c>
      <c r="AY431" s="3" t="s">
        <v>130</v>
      </c>
      <c r="BE431" s="173" t="n">
        <f aca="false">IF(N431="základní",J431,0)</f>
        <v>0</v>
      </c>
      <c r="BF431" s="173" t="n">
        <f aca="false">IF(N431="snížená",J431,0)</f>
        <v>0</v>
      </c>
      <c r="BG431" s="173" t="n">
        <f aca="false">IF(N431="zákl. přenesená",J431,0)</f>
        <v>0</v>
      </c>
      <c r="BH431" s="173" t="n">
        <f aca="false">IF(N431="sníž. přenesená",J431,0)</f>
        <v>0</v>
      </c>
      <c r="BI431" s="173" t="n">
        <f aca="false">IF(N431="nulová",J431,0)</f>
        <v>0</v>
      </c>
      <c r="BJ431" s="3" t="s">
        <v>137</v>
      </c>
      <c r="BK431" s="173" t="n">
        <f aca="false">ROUND(I431*H431,2)</f>
        <v>0</v>
      </c>
      <c r="BL431" s="3" t="s">
        <v>221</v>
      </c>
      <c r="BM431" s="172" t="s">
        <v>962</v>
      </c>
    </row>
    <row r="432" s="146" customFormat="true" ht="25.9" hidden="false" customHeight="true" outlineLevel="0" collapsed="false">
      <c r="B432" s="147"/>
      <c r="D432" s="148" t="s">
        <v>73</v>
      </c>
      <c r="E432" s="148" t="s">
        <v>963</v>
      </c>
      <c r="F432" s="148" t="s">
        <v>964</v>
      </c>
      <c r="I432" s="150"/>
      <c r="J432" s="151" t="n">
        <f aca="false">BK432</f>
        <v>0</v>
      </c>
      <c r="L432" s="147"/>
      <c r="M432" s="152"/>
      <c r="N432" s="153"/>
      <c r="O432" s="153"/>
      <c r="P432" s="154" t="n">
        <f aca="false">SUM(P433:P442)</f>
        <v>0</v>
      </c>
      <c r="Q432" s="153"/>
      <c r="R432" s="154" t="n">
        <f aca="false">SUM(R433:R442)</f>
        <v>0</v>
      </c>
      <c r="S432" s="153"/>
      <c r="T432" s="155" t="n">
        <f aca="false">SUM(T433:T442)</f>
        <v>0</v>
      </c>
      <c r="AR432" s="148" t="s">
        <v>136</v>
      </c>
      <c r="AT432" s="156" t="s">
        <v>73</v>
      </c>
      <c r="AU432" s="156" t="s">
        <v>74</v>
      </c>
      <c r="AY432" s="148" t="s">
        <v>130</v>
      </c>
      <c r="BK432" s="157" t="n">
        <f aca="false">SUM(BK433:BK442)</f>
        <v>0</v>
      </c>
    </row>
    <row r="433" s="27" customFormat="true" ht="16.5" hidden="false" customHeight="true" outlineLevel="0" collapsed="false">
      <c r="A433" s="22"/>
      <c r="B433" s="160"/>
      <c r="C433" s="204" t="s">
        <v>965</v>
      </c>
      <c r="D433" s="204" t="s">
        <v>132</v>
      </c>
      <c r="E433" s="205" t="s">
        <v>966</v>
      </c>
      <c r="F433" s="206" t="s">
        <v>967</v>
      </c>
      <c r="G433" s="164" t="s">
        <v>245</v>
      </c>
      <c r="H433" s="165" t="n">
        <v>8</v>
      </c>
      <c r="I433" s="166"/>
      <c r="J433" s="167" t="n">
        <f aca="false">ROUND(I433*H433,2)</f>
        <v>0</v>
      </c>
      <c r="K433" s="163" t="s">
        <v>164</v>
      </c>
      <c r="L433" s="23"/>
      <c r="M433" s="168"/>
      <c r="N433" s="169" t="s">
        <v>40</v>
      </c>
      <c r="O433" s="60"/>
      <c r="P433" s="170" t="n">
        <f aca="false">O433*H433</f>
        <v>0</v>
      </c>
      <c r="Q433" s="170" t="n">
        <v>0</v>
      </c>
      <c r="R433" s="170" t="n">
        <f aca="false">Q433*H433</f>
        <v>0</v>
      </c>
      <c r="S433" s="170" t="n">
        <v>0</v>
      </c>
      <c r="T433" s="171" t="n">
        <f aca="false">S433*H433</f>
        <v>0</v>
      </c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R433" s="172" t="s">
        <v>968</v>
      </c>
      <c r="AT433" s="172" t="s">
        <v>132</v>
      </c>
      <c r="AU433" s="172" t="s">
        <v>79</v>
      </c>
      <c r="AY433" s="3" t="s">
        <v>130</v>
      </c>
      <c r="BE433" s="173" t="n">
        <f aca="false">IF(N433="základní",J433,0)</f>
        <v>0</v>
      </c>
      <c r="BF433" s="173" t="n">
        <f aca="false">IF(N433="snížená",J433,0)</f>
        <v>0</v>
      </c>
      <c r="BG433" s="173" t="n">
        <f aca="false">IF(N433="zákl. přenesená",J433,0)</f>
        <v>0</v>
      </c>
      <c r="BH433" s="173" t="n">
        <f aca="false">IF(N433="sníž. přenesená",J433,0)</f>
        <v>0</v>
      </c>
      <c r="BI433" s="173" t="n">
        <f aca="false">IF(N433="nulová",J433,0)</f>
        <v>0</v>
      </c>
      <c r="BJ433" s="3" t="s">
        <v>137</v>
      </c>
      <c r="BK433" s="173" t="n">
        <f aca="false">ROUND(I433*H433,2)</f>
        <v>0</v>
      </c>
      <c r="BL433" s="3" t="s">
        <v>968</v>
      </c>
      <c r="BM433" s="172" t="s">
        <v>969</v>
      </c>
    </row>
    <row r="434" s="174" customFormat="true" ht="12.8" hidden="false" customHeight="false" outlineLevel="0" collapsed="false">
      <c r="B434" s="175"/>
      <c r="D434" s="110" t="s">
        <v>145</v>
      </c>
      <c r="E434" s="177"/>
      <c r="F434" s="178" t="s">
        <v>970</v>
      </c>
      <c r="H434" s="179" t="n">
        <v>8</v>
      </c>
      <c r="I434" s="180"/>
      <c r="L434" s="175"/>
      <c r="M434" s="181"/>
      <c r="N434" s="182"/>
      <c r="O434" s="182"/>
      <c r="P434" s="182"/>
      <c r="Q434" s="182"/>
      <c r="R434" s="182"/>
      <c r="S434" s="182"/>
      <c r="T434" s="183"/>
      <c r="AT434" s="177" t="s">
        <v>145</v>
      </c>
      <c r="AU434" s="177" t="s">
        <v>79</v>
      </c>
      <c r="AV434" s="174" t="s">
        <v>137</v>
      </c>
      <c r="AW434" s="174" t="s">
        <v>31</v>
      </c>
      <c r="AX434" s="174" t="s">
        <v>74</v>
      </c>
      <c r="AY434" s="177" t="s">
        <v>130</v>
      </c>
    </row>
    <row r="435" s="184" customFormat="true" ht="12.8" hidden="false" customHeight="false" outlineLevel="0" collapsed="false">
      <c r="B435" s="185"/>
      <c r="D435" s="110" t="s">
        <v>145</v>
      </c>
      <c r="E435" s="186"/>
      <c r="F435" s="187" t="s">
        <v>190</v>
      </c>
      <c r="H435" s="188" t="n">
        <v>8</v>
      </c>
      <c r="I435" s="189"/>
      <c r="L435" s="185"/>
      <c r="M435" s="190"/>
      <c r="N435" s="191"/>
      <c r="O435" s="191"/>
      <c r="P435" s="191"/>
      <c r="Q435" s="191"/>
      <c r="R435" s="191"/>
      <c r="S435" s="191"/>
      <c r="T435" s="192"/>
      <c r="AT435" s="186" t="s">
        <v>145</v>
      </c>
      <c r="AU435" s="186" t="s">
        <v>79</v>
      </c>
      <c r="AV435" s="184" t="s">
        <v>136</v>
      </c>
      <c r="AW435" s="184" t="s">
        <v>31</v>
      </c>
      <c r="AX435" s="184" t="s">
        <v>79</v>
      </c>
      <c r="AY435" s="186" t="s">
        <v>130</v>
      </c>
    </row>
    <row r="436" s="27" customFormat="true" ht="16.5" hidden="false" customHeight="true" outlineLevel="0" collapsed="false">
      <c r="A436" s="22"/>
      <c r="B436" s="160"/>
      <c r="C436" s="204" t="s">
        <v>971</v>
      </c>
      <c r="D436" s="204" t="s">
        <v>132</v>
      </c>
      <c r="E436" s="205" t="s">
        <v>972</v>
      </c>
      <c r="F436" s="206" t="s">
        <v>973</v>
      </c>
      <c r="G436" s="164" t="s">
        <v>245</v>
      </c>
      <c r="H436" s="165" t="n">
        <v>4</v>
      </c>
      <c r="I436" s="166"/>
      <c r="J436" s="167" t="n">
        <f aca="false">ROUND(I436*H436,2)</f>
        <v>0</v>
      </c>
      <c r="K436" s="163" t="s">
        <v>164</v>
      </c>
      <c r="L436" s="23"/>
      <c r="M436" s="168"/>
      <c r="N436" s="169" t="s">
        <v>40</v>
      </c>
      <c r="O436" s="60"/>
      <c r="P436" s="170" t="n">
        <f aca="false">O436*H436</f>
        <v>0</v>
      </c>
      <c r="Q436" s="170" t="n">
        <v>0</v>
      </c>
      <c r="R436" s="170" t="n">
        <f aca="false">Q436*H436</f>
        <v>0</v>
      </c>
      <c r="S436" s="170" t="n">
        <v>0</v>
      </c>
      <c r="T436" s="171" t="n">
        <f aca="false">S436*H436</f>
        <v>0</v>
      </c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R436" s="172" t="s">
        <v>968</v>
      </c>
      <c r="AT436" s="172" t="s">
        <v>132</v>
      </c>
      <c r="AU436" s="172" t="s">
        <v>79</v>
      </c>
      <c r="AY436" s="3" t="s">
        <v>130</v>
      </c>
      <c r="BE436" s="173" t="n">
        <f aca="false">IF(N436="základní",J436,0)</f>
        <v>0</v>
      </c>
      <c r="BF436" s="173" t="n">
        <f aca="false">IF(N436="snížená",J436,0)</f>
        <v>0</v>
      </c>
      <c r="BG436" s="173" t="n">
        <f aca="false">IF(N436="zákl. přenesená",J436,0)</f>
        <v>0</v>
      </c>
      <c r="BH436" s="173" t="n">
        <f aca="false">IF(N436="sníž. přenesená",J436,0)</f>
        <v>0</v>
      </c>
      <c r="BI436" s="173" t="n">
        <f aca="false">IF(N436="nulová",J436,0)</f>
        <v>0</v>
      </c>
      <c r="BJ436" s="3" t="s">
        <v>137</v>
      </c>
      <c r="BK436" s="173" t="n">
        <f aca="false">ROUND(I436*H436,2)</f>
        <v>0</v>
      </c>
      <c r="BL436" s="3" t="s">
        <v>968</v>
      </c>
      <c r="BM436" s="172" t="s">
        <v>974</v>
      </c>
    </row>
    <row r="437" s="174" customFormat="true" ht="12.8" hidden="false" customHeight="false" outlineLevel="0" collapsed="false">
      <c r="B437" s="175"/>
      <c r="D437" s="110" t="s">
        <v>145</v>
      </c>
      <c r="E437" s="177"/>
      <c r="F437" s="178" t="s">
        <v>975</v>
      </c>
      <c r="H437" s="179" t="n">
        <v>4</v>
      </c>
      <c r="I437" s="180"/>
      <c r="L437" s="175"/>
      <c r="M437" s="181"/>
      <c r="N437" s="182"/>
      <c r="O437" s="182"/>
      <c r="P437" s="182"/>
      <c r="Q437" s="182"/>
      <c r="R437" s="182"/>
      <c r="S437" s="182"/>
      <c r="T437" s="183"/>
      <c r="AT437" s="177" t="s">
        <v>145</v>
      </c>
      <c r="AU437" s="177" t="s">
        <v>79</v>
      </c>
      <c r="AV437" s="174" t="s">
        <v>137</v>
      </c>
      <c r="AW437" s="174" t="s">
        <v>31</v>
      </c>
      <c r="AX437" s="174" t="s">
        <v>74</v>
      </c>
      <c r="AY437" s="177" t="s">
        <v>130</v>
      </c>
    </row>
    <row r="438" s="184" customFormat="true" ht="12.8" hidden="false" customHeight="false" outlineLevel="0" collapsed="false">
      <c r="B438" s="185"/>
      <c r="D438" s="110" t="s">
        <v>145</v>
      </c>
      <c r="E438" s="186"/>
      <c r="F438" s="187" t="s">
        <v>190</v>
      </c>
      <c r="H438" s="188" t="n">
        <v>4</v>
      </c>
      <c r="I438" s="189"/>
      <c r="L438" s="185"/>
      <c r="M438" s="190"/>
      <c r="N438" s="191"/>
      <c r="O438" s="191"/>
      <c r="P438" s="191"/>
      <c r="Q438" s="191"/>
      <c r="R438" s="191"/>
      <c r="S438" s="191"/>
      <c r="T438" s="192"/>
      <c r="AT438" s="186" t="s">
        <v>145</v>
      </c>
      <c r="AU438" s="186" t="s">
        <v>79</v>
      </c>
      <c r="AV438" s="184" t="s">
        <v>136</v>
      </c>
      <c r="AW438" s="184" t="s">
        <v>31</v>
      </c>
      <c r="AX438" s="184" t="s">
        <v>79</v>
      </c>
      <c r="AY438" s="186" t="s">
        <v>130</v>
      </c>
    </row>
    <row r="439" s="27" customFormat="true" ht="16.5" hidden="false" customHeight="true" outlineLevel="0" collapsed="false">
      <c r="A439" s="22"/>
      <c r="B439" s="160"/>
      <c r="C439" s="204" t="s">
        <v>976</v>
      </c>
      <c r="D439" s="204" t="s">
        <v>132</v>
      </c>
      <c r="E439" s="205" t="s">
        <v>977</v>
      </c>
      <c r="F439" s="206" t="s">
        <v>978</v>
      </c>
      <c r="G439" s="164" t="s">
        <v>245</v>
      </c>
      <c r="H439" s="165" t="n">
        <v>12</v>
      </c>
      <c r="I439" s="166"/>
      <c r="J439" s="167" t="n">
        <f aca="false">ROUND(I439*H439,2)</f>
        <v>0</v>
      </c>
      <c r="K439" s="163" t="s">
        <v>164</v>
      </c>
      <c r="L439" s="23"/>
      <c r="M439" s="168"/>
      <c r="N439" s="169" t="s">
        <v>40</v>
      </c>
      <c r="O439" s="60"/>
      <c r="P439" s="170" t="n">
        <f aca="false">O439*H439</f>
        <v>0</v>
      </c>
      <c r="Q439" s="170" t="n">
        <v>0</v>
      </c>
      <c r="R439" s="170" t="n">
        <f aca="false">Q439*H439</f>
        <v>0</v>
      </c>
      <c r="S439" s="170" t="n">
        <v>0</v>
      </c>
      <c r="T439" s="171" t="n">
        <f aca="false">S439*H439</f>
        <v>0</v>
      </c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R439" s="172" t="s">
        <v>968</v>
      </c>
      <c r="AT439" s="172" t="s">
        <v>132</v>
      </c>
      <c r="AU439" s="172" t="s">
        <v>79</v>
      </c>
      <c r="AY439" s="3" t="s">
        <v>130</v>
      </c>
      <c r="BE439" s="173" t="n">
        <f aca="false">IF(N439="základní",J439,0)</f>
        <v>0</v>
      </c>
      <c r="BF439" s="173" t="n">
        <f aca="false">IF(N439="snížená",J439,0)</f>
        <v>0</v>
      </c>
      <c r="BG439" s="173" t="n">
        <f aca="false">IF(N439="zákl. přenesená",J439,0)</f>
        <v>0</v>
      </c>
      <c r="BH439" s="173" t="n">
        <f aca="false">IF(N439="sníž. přenesená",J439,0)</f>
        <v>0</v>
      </c>
      <c r="BI439" s="173" t="n">
        <f aca="false">IF(N439="nulová",J439,0)</f>
        <v>0</v>
      </c>
      <c r="BJ439" s="3" t="s">
        <v>137</v>
      </c>
      <c r="BK439" s="173" t="n">
        <f aca="false">ROUND(I439*H439,2)</f>
        <v>0</v>
      </c>
      <c r="BL439" s="3" t="s">
        <v>968</v>
      </c>
      <c r="BM439" s="172" t="s">
        <v>979</v>
      </c>
    </row>
    <row r="440" s="174" customFormat="true" ht="12.8" hidden="false" customHeight="false" outlineLevel="0" collapsed="false">
      <c r="B440" s="175"/>
      <c r="D440" s="110" t="s">
        <v>145</v>
      </c>
      <c r="E440" s="177"/>
      <c r="F440" s="178" t="s">
        <v>980</v>
      </c>
      <c r="H440" s="179" t="n">
        <v>8</v>
      </c>
      <c r="I440" s="180"/>
      <c r="L440" s="175"/>
      <c r="M440" s="181"/>
      <c r="N440" s="182"/>
      <c r="O440" s="182"/>
      <c r="P440" s="182"/>
      <c r="Q440" s="182"/>
      <c r="R440" s="182"/>
      <c r="S440" s="182"/>
      <c r="T440" s="183"/>
      <c r="AT440" s="177" t="s">
        <v>145</v>
      </c>
      <c r="AU440" s="177" t="s">
        <v>79</v>
      </c>
      <c r="AV440" s="174" t="s">
        <v>137</v>
      </c>
      <c r="AW440" s="174" t="s">
        <v>31</v>
      </c>
      <c r="AX440" s="174" t="s">
        <v>74</v>
      </c>
      <c r="AY440" s="177" t="s">
        <v>130</v>
      </c>
    </row>
    <row r="441" s="174" customFormat="true" ht="12.8" hidden="false" customHeight="false" outlineLevel="0" collapsed="false">
      <c r="B441" s="175"/>
      <c r="D441" s="110" t="s">
        <v>145</v>
      </c>
      <c r="E441" s="177"/>
      <c r="F441" s="178" t="s">
        <v>981</v>
      </c>
      <c r="H441" s="179" t="n">
        <v>4</v>
      </c>
      <c r="I441" s="180"/>
      <c r="L441" s="175"/>
      <c r="M441" s="181"/>
      <c r="N441" s="182"/>
      <c r="O441" s="182"/>
      <c r="P441" s="182"/>
      <c r="Q441" s="182"/>
      <c r="R441" s="182"/>
      <c r="S441" s="182"/>
      <c r="T441" s="183"/>
      <c r="AT441" s="177" t="s">
        <v>145</v>
      </c>
      <c r="AU441" s="177" t="s">
        <v>79</v>
      </c>
      <c r="AV441" s="174" t="s">
        <v>137</v>
      </c>
      <c r="AW441" s="174" t="s">
        <v>31</v>
      </c>
      <c r="AX441" s="174" t="s">
        <v>74</v>
      </c>
      <c r="AY441" s="177" t="s">
        <v>130</v>
      </c>
    </row>
    <row r="442" s="184" customFormat="true" ht="12.8" hidden="false" customHeight="false" outlineLevel="0" collapsed="false">
      <c r="B442" s="185"/>
      <c r="D442" s="110" t="s">
        <v>145</v>
      </c>
      <c r="E442" s="186"/>
      <c r="F442" s="187" t="s">
        <v>190</v>
      </c>
      <c r="H442" s="188" t="n">
        <v>12</v>
      </c>
      <c r="I442" s="189"/>
      <c r="L442" s="185"/>
      <c r="M442" s="190"/>
      <c r="N442" s="191"/>
      <c r="O442" s="191"/>
      <c r="P442" s="191"/>
      <c r="Q442" s="191"/>
      <c r="R442" s="191"/>
      <c r="S442" s="191"/>
      <c r="T442" s="192"/>
      <c r="AT442" s="186" t="s">
        <v>145</v>
      </c>
      <c r="AU442" s="186" t="s">
        <v>79</v>
      </c>
      <c r="AV442" s="184" t="s">
        <v>136</v>
      </c>
      <c r="AW442" s="184" t="s">
        <v>31</v>
      </c>
      <c r="AX442" s="184" t="s">
        <v>79</v>
      </c>
      <c r="AY442" s="186" t="s">
        <v>130</v>
      </c>
    </row>
    <row r="443" s="146" customFormat="true" ht="25.9" hidden="false" customHeight="true" outlineLevel="0" collapsed="false">
      <c r="B443" s="147"/>
      <c r="D443" s="148" t="s">
        <v>73</v>
      </c>
      <c r="E443" s="148" t="s">
        <v>982</v>
      </c>
      <c r="F443" s="148" t="s">
        <v>983</v>
      </c>
      <c r="I443" s="150"/>
      <c r="J443" s="151" t="n">
        <f aca="false">BK443</f>
        <v>0</v>
      </c>
      <c r="L443" s="147"/>
      <c r="M443" s="152"/>
      <c r="N443" s="153"/>
      <c r="O443" s="153"/>
      <c r="P443" s="154" t="n">
        <f aca="false">P444+P446</f>
        <v>0</v>
      </c>
      <c r="Q443" s="153"/>
      <c r="R443" s="154" t="n">
        <f aca="false">R444+R446</f>
        <v>0</v>
      </c>
      <c r="S443" s="153"/>
      <c r="T443" s="155" t="n">
        <f aca="false">T444+T446</f>
        <v>0</v>
      </c>
      <c r="AR443" s="148" t="s">
        <v>155</v>
      </c>
      <c r="AT443" s="156" t="s">
        <v>73</v>
      </c>
      <c r="AU443" s="156" t="s">
        <v>74</v>
      </c>
      <c r="AY443" s="148" t="s">
        <v>130</v>
      </c>
      <c r="BK443" s="157" t="n">
        <f aca="false">BK444+BK446</f>
        <v>0</v>
      </c>
    </row>
    <row r="444" s="146" customFormat="true" ht="22.8" hidden="false" customHeight="true" outlineLevel="0" collapsed="false">
      <c r="B444" s="147"/>
      <c r="D444" s="148" t="s">
        <v>73</v>
      </c>
      <c r="E444" s="148" t="s">
        <v>984</v>
      </c>
      <c r="F444" s="148" t="s">
        <v>985</v>
      </c>
      <c r="I444" s="150"/>
      <c r="J444" s="159" t="n">
        <f aca="false">BK444</f>
        <v>0</v>
      </c>
      <c r="L444" s="147"/>
      <c r="M444" s="152"/>
      <c r="N444" s="153"/>
      <c r="O444" s="153"/>
      <c r="P444" s="154" t="n">
        <f aca="false">P445</f>
        <v>0</v>
      </c>
      <c r="Q444" s="153"/>
      <c r="R444" s="154" t="n">
        <f aca="false">R445</f>
        <v>0</v>
      </c>
      <c r="S444" s="153"/>
      <c r="T444" s="155" t="n">
        <f aca="false">T445</f>
        <v>0</v>
      </c>
      <c r="AR444" s="148" t="s">
        <v>155</v>
      </c>
      <c r="AT444" s="156" t="s">
        <v>73</v>
      </c>
      <c r="AU444" s="156" t="s">
        <v>79</v>
      </c>
      <c r="AY444" s="148" t="s">
        <v>130</v>
      </c>
      <c r="BK444" s="157" t="n">
        <f aca="false">BK445</f>
        <v>0</v>
      </c>
    </row>
    <row r="445" s="27" customFormat="true" ht="16.5" hidden="false" customHeight="true" outlineLevel="0" collapsed="false">
      <c r="A445" s="22"/>
      <c r="B445" s="160"/>
      <c r="C445" s="204" t="s">
        <v>986</v>
      </c>
      <c r="D445" s="204" t="s">
        <v>132</v>
      </c>
      <c r="E445" s="205" t="s">
        <v>987</v>
      </c>
      <c r="F445" s="206" t="s">
        <v>988</v>
      </c>
      <c r="G445" s="164" t="s">
        <v>135</v>
      </c>
      <c r="H445" s="165" t="n">
        <v>1</v>
      </c>
      <c r="I445" s="166"/>
      <c r="J445" s="167" t="n">
        <f aca="false">ROUND(I445*H445,2)</f>
        <v>0</v>
      </c>
      <c r="K445" s="163" t="s">
        <v>164</v>
      </c>
      <c r="L445" s="23"/>
      <c r="M445" s="168"/>
      <c r="N445" s="169" t="s">
        <v>40</v>
      </c>
      <c r="O445" s="60"/>
      <c r="P445" s="170" t="n">
        <f aca="false">O445*H445</f>
        <v>0</v>
      </c>
      <c r="Q445" s="170" t="n">
        <v>0</v>
      </c>
      <c r="R445" s="170" t="n">
        <f aca="false">Q445*H445</f>
        <v>0</v>
      </c>
      <c r="S445" s="170" t="n">
        <v>0</v>
      </c>
      <c r="T445" s="171" t="n">
        <f aca="false">S445*H445</f>
        <v>0</v>
      </c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R445" s="172" t="s">
        <v>989</v>
      </c>
      <c r="AT445" s="172" t="s">
        <v>132</v>
      </c>
      <c r="AU445" s="172" t="s">
        <v>137</v>
      </c>
      <c r="AY445" s="3" t="s">
        <v>130</v>
      </c>
      <c r="BE445" s="173" t="n">
        <f aca="false">IF(N445="základní",J445,0)</f>
        <v>0</v>
      </c>
      <c r="BF445" s="173" t="n">
        <f aca="false">IF(N445="snížená",J445,0)</f>
        <v>0</v>
      </c>
      <c r="BG445" s="173" t="n">
        <f aca="false">IF(N445="zákl. přenesená",J445,0)</f>
        <v>0</v>
      </c>
      <c r="BH445" s="173" t="n">
        <f aca="false">IF(N445="sníž. přenesená",J445,0)</f>
        <v>0</v>
      </c>
      <c r="BI445" s="173" t="n">
        <f aca="false">IF(N445="nulová",J445,0)</f>
        <v>0</v>
      </c>
      <c r="BJ445" s="3" t="s">
        <v>137</v>
      </c>
      <c r="BK445" s="173" t="n">
        <f aca="false">ROUND(I445*H445,2)</f>
        <v>0</v>
      </c>
      <c r="BL445" s="3" t="s">
        <v>989</v>
      </c>
      <c r="BM445" s="172" t="s">
        <v>990</v>
      </c>
    </row>
    <row r="446" s="146" customFormat="true" ht="22.8" hidden="false" customHeight="true" outlineLevel="0" collapsed="false">
      <c r="B446" s="147"/>
      <c r="D446" s="148" t="s">
        <v>73</v>
      </c>
      <c r="E446" s="148" t="s">
        <v>991</v>
      </c>
      <c r="F446" s="148" t="s">
        <v>992</v>
      </c>
      <c r="I446" s="150"/>
      <c r="J446" s="159" t="n">
        <f aca="false">BK446</f>
        <v>0</v>
      </c>
      <c r="L446" s="147"/>
      <c r="M446" s="152"/>
      <c r="N446" s="153"/>
      <c r="O446" s="153"/>
      <c r="P446" s="154" t="n">
        <f aca="false">P447</f>
        <v>0</v>
      </c>
      <c r="Q446" s="153"/>
      <c r="R446" s="154" t="n">
        <f aca="false">R447</f>
        <v>0</v>
      </c>
      <c r="S446" s="153"/>
      <c r="T446" s="155" t="n">
        <f aca="false">T447</f>
        <v>0</v>
      </c>
      <c r="AR446" s="148" t="s">
        <v>155</v>
      </c>
      <c r="AT446" s="156" t="s">
        <v>73</v>
      </c>
      <c r="AU446" s="156" t="s">
        <v>79</v>
      </c>
      <c r="AY446" s="148" t="s">
        <v>130</v>
      </c>
      <c r="BK446" s="157" t="n">
        <f aca="false">BK447</f>
        <v>0</v>
      </c>
    </row>
    <row r="447" s="27" customFormat="true" ht="16.5" hidden="false" customHeight="true" outlineLevel="0" collapsed="false">
      <c r="A447" s="22"/>
      <c r="B447" s="160"/>
      <c r="C447" s="204" t="s">
        <v>993</v>
      </c>
      <c r="D447" s="204" t="s">
        <v>132</v>
      </c>
      <c r="E447" s="205" t="s">
        <v>994</v>
      </c>
      <c r="F447" s="206" t="s">
        <v>995</v>
      </c>
      <c r="G447" s="164" t="s">
        <v>135</v>
      </c>
      <c r="H447" s="165" t="n">
        <v>1</v>
      </c>
      <c r="I447" s="166"/>
      <c r="J447" s="167" t="n">
        <f aca="false">ROUND(I447*H447,2)</f>
        <v>0</v>
      </c>
      <c r="K447" s="163" t="s">
        <v>164</v>
      </c>
      <c r="L447" s="23"/>
      <c r="M447" s="219"/>
      <c r="N447" s="220" t="s">
        <v>40</v>
      </c>
      <c r="O447" s="221"/>
      <c r="P447" s="222" t="n">
        <f aca="false">O447*H447</f>
        <v>0</v>
      </c>
      <c r="Q447" s="222" t="n">
        <v>0</v>
      </c>
      <c r="R447" s="222" t="n">
        <f aca="false">Q447*H447</f>
        <v>0</v>
      </c>
      <c r="S447" s="222" t="n">
        <v>0</v>
      </c>
      <c r="T447" s="223" t="n">
        <f aca="false">S447*H447</f>
        <v>0</v>
      </c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R447" s="172" t="s">
        <v>989</v>
      </c>
      <c r="AT447" s="172" t="s">
        <v>132</v>
      </c>
      <c r="AU447" s="172" t="s">
        <v>137</v>
      </c>
      <c r="AY447" s="3" t="s">
        <v>130</v>
      </c>
      <c r="BE447" s="173" t="n">
        <f aca="false">IF(N447="základní",J447,0)</f>
        <v>0</v>
      </c>
      <c r="BF447" s="173" t="n">
        <f aca="false">IF(N447="snížená",J447,0)</f>
        <v>0</v>
      </c>
      <c r="BG447" s="173" t="n">
        <f aca="false">IF(N447="zákl. přenesená",J447,0)</f>
        <v>0</v>
      </c>
      <c r="BH447" s="173" t="n">
        <f aca="false">IF(N447="sníž. přenesená",J447,0)</f>
        <v>0</v>
      </c>
      <c r="BI447" s="173" t="n">
        <f aca="false">IF(N447="nulová",J447,0)</f>
        <v>0</v>
      </c>
      <c r="BJ447" s="3" t="s">
        <v>137</v>
      </c>
      <c r="BK447" s="173" t="n">
        <f aca="false">ROUND(I447*H447,2)</f>
        <v>0</v>
      </c>
      <c r="BL447" s="3" t="s">
        <v>989</v>
      </c>
      <c r="BM447" s="172" t="s">
        <v>996</v>
      </c>
    </row>
    <row r="448" s="27" customFormat="true" ht="6.95" hidden="false" customHeight="true" outlineLevel="0" collapsed="false">
      <c r="A448" s="22"/>
      <c r="B448" s="44"/>
      <c r="C448" s="45"/>
      <c r="D448" s="45"/>
      <c r="E448" s="45"/>
      <c r="F448" s="45"/>
      <c r="G448" s="45"/>
      <c r="H448" s="45"/>
      <c r="I448" s="45"/>
      <c r="J448" s="45"/>
      <c r="K448" s="45"/>
      <c r="L448" s="23"/>
      <c r="M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</row>
    <row r="449" customFormat="false" ht="12.8" hidden="false" customHeight="false" outlineLevel="0" collapsed="false">
      <c r="C449" s="224"/>
      <c r="D449" s="224"/>
      <c r="E449" s="224"/>
      <c r="F449" s="224"/>
    </row>
  </sheetData>
  <autoFilter ref="C139:K447"/>
  <mergeCells count="6">
    <mergeCell ref="L2:V2"/>
    <mergeCell ref="E7:H7"/>
    <mergeCell ref="E16:H16"/>
    <mergeCell ref="E25:H25"/>
    <mergeCell ref="E85:H85"/>
    <mergeCell ref="E132:H132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2022-06-15T19:58:31Z</dcterms:created>
  <dc:creator>Eva-TOSH\Eva</dc:creator>
  <dc:description/>
  <dc:language>cs-CZ</dc:language>
  <cp:lastModifiedBy/>
  <cp:lastPrinted>2022-06-15T22:17:25Z</cp:lastPrinted>
  <dcterms:modified xsi:type="dcterms:W3CDTF">2022-06-15T22:18:09Z</dcterms:modified>
  <cp:revision>1</cp:revision>
  <dc:subject/>
  <dc:title/>
</cp:coreProperties>
</file>